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ahan\Dropbox\research\spatial agglomeration\material from Sarahs website to share\"/>
    </mc:Choice>
  </mc:AlternateContent>
  <xr:revisionPtr revIDLastSave="0" documentId="13_ncr:1_{E1644FFB-55F4-490D-9E73-292CCD9C4B48}" xr6:coauthVersionLast="43" xr6:coauthVersionMax="43" xr10:uidLastSave="{00000000-0000-0000-0000-000000000000}"/>
  <bookViews>
    <workbookView xWindow="0" yWindow="377" windowWidth="32914" windowHeight="17914" activeTab="6" xr2:uid="{00000000-000D-0000-FFFF-FFFF00000000}"/>
  </bookViews>
  <sheets>
    <sheet name="AgQuality" sheetId="16" r:id="rId1"/>
    <sheet name="CP1 - flat" sheetId="4" r:id="rId2"/>
    <sheet name="CP2 - border bonus" sheetId="13" r:id="rId3"/>
    <sheet name="CP3 - border bonus" sheetId="17" r:id="rId4"/>
    <sheet name="CP4 - corridor bonus" sheetId="14" r:id="rId5"/>
    <sheet name="CP5 - corridor bonus" sheetId="18" r:id="rId6"/>
    <sheet name="CP6 - auction" sheetId="15" r:id="rId7"/>
    <sheet name="Summary" sheetId="6" r:id="rId8"/>
    <sheet name="bid.ties" sheetId="12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3" i="15" l="1"/>
  <c r="Z4" i="15"/>
  <c r="Z5" i="15"/>
  <c r="Z6" i="15"/>
  <c r="Z7" i="15"/>
  <c r="Z8" i="15"/>
  <c r="Z9" i="15"/>
  <c r="Z10" i="15"/>
  <c r="Z11" i="15"/>
  <c r="Z12" i="15"/>
  <c r="Z13" i="15"/>
  <c r="Z14" i="15"/>
  <c r="Z15" i="15"/>
  <c r="Z16" i="15"/>
  <c r="Z17" i="15"/>
  <c r="Z18" i="15"/>
  <c r="Z19" i="15"/>
  <c r="Z20" i="15"/>
  <c r="Z21" i="15"/>
  <c r="Z22" i="15"/>
  <c r="Z23" i="15"/>
  <c r="Z24" i="15"/>
  <c r="Z25" i="15"/>
  <c r="Z26" i="15"/>
  <c r="Z27" i="15"/>
  <c r="Z28" i="15"/>
  <c r="Z29" i="15"/>
  <c r="Z30" i="15"/>
  <c r="Z31" i="15"/>
  <c r="Z32" i="15"/>
  <c r="Z33" i="15"/>
  <c r="Z34" i="15"/>
  <c r="Z35" i="15"/>
  <c r="Z36" i="15"/>
  <c r="Z37" i="15"/>
  <c r="Z38" i="15"/>
  <c r="Z39" i="15"/>
  <c r="Z40" i="15"/>
  <c r="Z41" i="15"/>
  <c r="Z42" i="15"/>
  <c r="Z43" i="15"/>
  <c r="Z44" i="15"/>
  <c r="Z45" i="15"/>
  <c r="Z46" i="15"/>
  <c r="Z47" i="15"/>
  <c r="Z48" i="15"/>
  <c r="Z49" i="15"/>
  <c r="Z50" i="15"/>
  <c r="Z51" i="15"/>
  <c r="Z52" i="15"/>
  <c r="Z53" i="15"/>
  <c r="Z54" i="15"/>
  <c r="Z55" i="15"/>
  <c r="Z56" i="15"/>
  <c r="Z57" i="15"/>
  <c r="Z58" i="15"/>
  <c r="Z59" i="15"/>
  <c r="Z60" i="15"/>
  <c r="Z61" i="15"/>
  <c r="Z2" i="15"/>
  <c r="Y2" i="15"/>
  <c r="S2" i="14" l="1"/>
  <c r="U61" i="18"/>
  <c r="Z61" i="18" s="1"/>
  <c r="C12" i="18"/>
  <c r="P2" i="18"/>
  <c r="Q2" i="18" s="1"/>
  <c r="P3" i="18"/>
  <c r="Q3" i="18"/>
  <c r="P4" i="18"/>
  <c r="Q4" i="18"/>
  <c r="P5" i="18"/>
  <c r="Q5" i="18" s="1"/>
  <c r="P6" i="18"/>
  <c r="Q6" i="18" s="1"/>
  <c r="P7" i="18"/>
  <c r="Q7" i="18" s="1"/>
  <c r="P8" i="18"/>
  <c r="Q8" i="18" s="1"/>
  <c r="P9" i="18"/>
  <c r="Q9" i="18"/>
  <c r="P10" i="18"/>
  <c r="Q10" i="18"/>
  <c r="P11" i="18"/>
  <c r="Q11" i="18" s="1"/>
  <c r="P12" i="18"/>
  <c r="Q12" i="18" s="1"/>
  <c r="P13" i="18"/>
  <c r="Q13" i="18" s="1"/>
  <c r="P14" i="18"/>
  <c r="Q14" i="18" s="1"/>
  <c r="P15" i="18"/>
  <c r="Q15" i="18"/>
  <c r="P16" i="18"/>
  <c r="Q16" i="18"/>
  <c r="P17" i="18"/>
  <c r="Q17" i="18" s="1"/>
  <c r="P18" i="18"/>
  <c r="Q18" i="18" s="1"/>
  <c r="P19" i="18"/>
  <c r="Q19" i="18" s="1"/>
  <c r="P20" i="18"/>
  <c r="Q20" i="18" s="1"/>
  <c r="P21" i="18"/>
  <c r="Q21" i="18"/>
  <c r="P22" i="18"/>
  <c r="Q22" i="18"/>
  <c r="P23" i="18"/>
  <c r="Q23" i="18" s="1"/>
  <c r="P24" i="18"/>
  <c r="Q24" i="18" s="1"/>
  <c r="P25" i="18"/>
  <c r="Q25" i="18" s="1"/>
  <c r="P26" i="18"/>
  <c r="Q26" i="18" s="1"/>
  <c r="P27" i="18"/>
  <c r="Q27" i="18"/>
  <c r="P28" i="18"/>
  <c r="Q28" i="18"/>
  <c r="P29" i="18"/>
  <c r="Q29" i="18" s="1"/>
  <c r="P30" i="18"/>
  <c r="Q30" i="18" s="1"/>
  <c r="P31" i="18"/>
  <c r="Q31" i="18" s="1"/>
  <c r="P32" i="18"/>
  <c r="Q32" i="18" s="1"/>
  <c r="P33" i="18"/>
  <c r="Q33" i="18"/>
  <c r="P34" i="18"/>
  <c r="Q34" i="18"/>
  <c r="P35" i="18"/>
  <c r="Q35" i="18" s="1"/>
  <c r="P36" i="18"/>
  <c r="Q36" i="18" s="1"/>
  <c r="P37" i="18"/>
  <c r="Q37" i="18" s="1"/>
  <c r="P38" i="18"/>
  <c r="Q38" i="18" s="1"/>
  <c r="P39" i="18"/>
  <c r="Q39" i="18"/>
  <c r="P40" i="18"/>
  <c r="Q40" i="18"/>
  <c r="P41" i="18"/>
  <c r="Q41" i="18" s="1"/>
  <c r="P42" i="18"/>
  <c r="Q42" i="18" s="1"/>
  <c r="P43" i="18"/>
  <c r="Q43" i="18" s="1"/>
  <c r="P44" i="18"/>
  <c r="Q44" i="18" s="1"/>
  <c r="P45" i="18"/>
  <c r="Q45" i="18"/>
  <c r="P46" i="18"/>
  <c r="Q46" i="18"/>
  <c r="P47" i="18"/>
  <c r="Q47" i="18" s="1"/>
  <c r="P48" i="18"/>
  <c r="Q48" i="18" s="1"/>
  <c r="P49" i="18"/>
  <c r="Q49" i="18" s="1"/>
  <c r="P50" i="18"/>
  <c r="Q50" i="18" s="1"/>
  <c r="P51" i="18"/>
  <c r="Q51" i="18"/>
  <c r="P52" i="18"/>
  <c r="Q52" i="18"/>
  <c r="P53" i="18"/>
  <c r="Q53" i="18" s="1"/>
  <c r="P54" i="18"/>
  <c r="Q54" i="18" s="1"/>
  <c r="P55" i="18"/>
  <c r="Q55" i="18" s="1"/>
  <c r="P56" i="18"/>
  <c r="Q56" i="18" s="1"/>
  <c r="P57" i="18"/>
  <c r="Q57" i="18"/>
  <c r="P58" i="18"/>
  <c r="Q58" i="18"/>
  <c r="P59" i="18"/>
  <c r="Q59" i="18" s="1"/>
  <c r="P60" i="18"/>
  <c r="Q60" i="18" s="1"/>
  <c r="P61" i="18"/>
  <c r="Q61" i="18" s="1"/>
  <c r="S2" i="18"/>
  <c r="C14" i="18"/>
  <c r="U60" i="18"/>
  <c r="U59" i="18"/>
  <c r="Z59" i="18" s="1"/>
  <c r="U58" i="18"/>
  <c r="Z58" i="18"/>
  <c r="U57" i="18"/>
  <c r="Z57" i="18"/>
  <c r="U56" i="18"/>
  <c r="U55" i="18"/>
  <c r="Z55" i="18" s="1"/>
  <c r="U54" i="18"/>
  <c r="Z54" i="18"/>
  <c r="U53" i="18"/>
  <c r="Z53" i="18"/>
  <c r="U52" i="18"/>
  <c r="U51" i="18"/>
  <c r="Z51" i="18" s="1"/>
  <c r="U50" i="18"/>
  <c r="Z50" i="18"/>
  <c r="U49" i="18"/>
  <c r="Z49" i="18"/>
  <c r="U48" i="18"/>
  <c r="U47" i="18"/>
  <c r="Z47" i="18" s="1"/>
  <c r="U46" i="18"/>
  <c r="Z46" i="18"/>
  <c r="U45" i="18"/>
  <c r="Z45" i="18"/>
  <c r="U44" i="18"/>
  <c r="U43" i="18"/>
  <c r="Z43" i="18" s="1"/>
  <c r="U42" i="18"/>
  <c r="Z42" i="18"/>
  <c r="U41" i="18"/>
  <c r="Z41" i="18"/>
  <c r="U40" i="18"/>
  <c r="U39" i="18"/>
  <c r="Z39" i="18" s="1"/>
  <c r="U38" i="18"/>
  <c r="Z38" i="18"/>
  <c r="U37" i="18"/>
  <c r="Z37" i="18"/>
  <c r="U36" i="18"/>
  <c r="U35" i="18"/>
  <c r="Z35" i="18" s="1"/>
  <c r="U34" i="18"/>
  <c r="Z34" i="18"/>
  <c r="U33" i="18"/>
  <c r="Z33" i="18"/>
  <c r="U32" i="18"/>
  <c r="U31" i="18"/>
  <c r="Z31" i="18" s="1"/>
  <c r="U30" i="18"/>
  <c r="Z30" i="18"/>
  <c r="U29" i="18"/>
  <c r="Z29" i="18"/>
  <c r="U28" i="18"/>
  <c r="U27" i="18"/>
  <c r="Z27" i="18" s="1"/>
  <c r="U26" i="18"/>
  <c r="Z26" i="18"/>
  <c r="U25" i="18"/>
  <c r="Z25" i="18"/>
  <c r="U24" i="18"/>
  <c r="U23" i="18"/>
  <c r="Z23" i="18" s="1"/>
  <c r="U22" i="18"/>
  <c r="Z22" i="18"/>
  <c r="U21" i="18"/>
  <c r="Z21" i="18"/>
  <c r="U20" i="18"/>
  <c r="U19" i="18"/>
  <c r="Z19" i="18" s="1"/>
  <c r="U18" i="18"/>
  <c r="Z18" i="18"/>
  <c r="C18" i="18"/>
  <c r="U17" i="18"/>
  <c r="Z17" i="18" s="1"/>
  <c r="U16" i="18"/>
  <c r="Z16" i="18" s="1"/>
  <c r="U15" i="18"/>
  <c r="Z15" i="18" s="1"/>
  <c r="A15" i="18"/>
  <c r="U14" i="18"/>
  <c r="Z14" i="18"/>
  <c r="A14" i="18"/>
  <c r="U13" i="18"/>
  <c r="A13" i="18"/>
  <c r="U12" i="18"/>
  <c r="Z12" i="18" s="1"/>
  <c r="A12" i="18"/>
  <c r="U11" i="18"/>
  <c r="Z11" i="18"/>
  <c r="C10" i="16"/>
  <c r="C10" i="4"/>
  <c r="C11" i="4" s="1"/>
  <c r="A11" i="18"/>
  <c r="U10" i="18"/>
  <c r="Z10" i="18" s="1"/>
  <c r="C10" i="18"/>
  <c r="A10" i="18"/>
  <c r="U9" i="18"/>
  <c r="Z9" i="18"/>
  <c r="U8" i="18"/>
  <c r="U7" i="18"/>
  <c r="Z7" i="18" s="1"/>
  <c r="U4" i="18"/>
  <c r="U6" i="18"/>
  <c r="Z6" i="18"/>
  <c r="U5" i="18"/>
  <c r="Z5" i="18"/>
  <c r="U2" i="18"/>
  <c r="U3" i="18"/>
  <c r="Z3" i="18" s="1"/>
  <c r="Z4" i="18"/>
  <c r="Z2" i="18"/>
  <c r="U61" i="17"/>
  <c r="C12" i="17"/>
  <c r="Z61" i="17"/>
  <c r="P2" i="17"/>
  <c r="Q2" i="17" s="1"/>
  <c r="P3" i="17"/>
  <c r="Q3" i="17"/>
  <c r="P4" i="17"/>
  <c r="Q4" i="17"/>
  <c r="P5" i="17"/>
  <c r="Q5" i="17"/>
  <c r="P6" i="17"/>
  <c r="Q6" i="17"/>
  <c r="P7" i="17"/>
  <c r="Q7" i="17" s="1"/>
  <c r="P8" i="17"/>
  <c r="Q8" i="17" s="1"/>
  <c r="P9" i="17"/>
  <c r="Q9" i="17"/>
  <c r="P10" i="17"/>
  <c r="Q10" i="17"/>
  <c r="P11" i="17"/>
  <c r="Q11" i="17"/>
  <c r="P12" i="17"/>
  <c r="Q12" i="17"/>
  <c r="P13" i="17"/>
  <c r="Q13" i="17" s="1"/>
  <c r="P14" i="17"/>
  <c r="Q14" i="17" s="1"/>
  <c r="P15" i="17"/>
  <c r="Q15" i="17"/>
  <c r="P16" i="17"/>
  <c r="Q16" i="17"/>
  <c r="P17" i="17"/>
  <c r="Q17" i="17"/>
  <c r="P18" i="17"/>
  <c r="Q18" i="17"/>
  <c r="P19" i="17"/>
  <c r="Q19" i="17" s="1"/>
  <c r="P20" i="17"/>
  <c r="Q20" i="17" s="1"/>
  <c r="P21" i="17"/>
  <c r="Q21" i="17"/>
  <c r="P22" i="17"/>
  <c r="Q22" i="17"/>
  <c r="P23" i="17"/>
  <c r="Q23" i="17"/>
  <c r="P24" i="17"/>
  <c r="Q24" i="17"/>
  <c r="P25" i="17"/>
  <c r="Q25" i="17" s="1"/>
  <c r="P26" i="17"/>
  <c r="Q26" i="17" s="1"/>
  <c r="P27" i="17"/>
  <c r="Q27" i="17"/>
  <c r="P28" i="17"/>
  <c r="Q28" i="17"/>
  <c r="P29" i="17"/>
  <c r="Q29" i="17"/>
  <c r="P30" i="17"/>
  <c r="Q30" i="17"/>
  <c r="P31" i="17"/>
  <c r="Q31" i="17" s="1"/>
  <c r="P32" i="17"/>
  <c r="Q32" i="17" s="1"/>
  <c r="P33" i="17"/>
  <c r="Q33" i="17"/>
  <c r="P34" i="17"/>
  <c r="Q34" i="17"/>
  <c r="P35" i="17"/>
  <c r="Q35" i="17"/>
  <c r="P36" i="17"/>
  <c r="Q36" i="17"/>
  <c r="P37" i="17"/>
  <c r="Q37" i="17" s="1"/>
  <c r="P38" i="17"/>
  <c r="Q38" i="17" s="1"/>
  <c r="P39" i="17"/>
  <c r="Q39" i="17"/>
  <c r="P40" i="17"/>
  <c r="Q40" i="17"/>
  <c r="P41" i="17"/>
  <c r="Q41" i="17"/>
  <c r="P42" i="17"/>
  <c r="Q42" i="17"/>
  <c r="P43" i="17"/>
  <c r="Q43" i="17" s="1"/>
  <c r="P44" i="17"/>
  <c r="Q44" i="17" s="1"/>
  <c r="P45" i="17"/>
  <c r="Q45" i="17"/>
  <c r="P46" i="17"/>
  <c r="Q46" i="17"/>
  <c r="P47" i="17"/>
  <c r="Q47" i="17"/>
  <c r="P48" i="17"/>
  <c r="Q48" i="17"/>
  <c r="P49" i="17"/>
  <c r="Q49" i="17" s="1"/>
  <c r="P50" i="17"/>
  <c r="Q50" i="17" s="1"/>
  <c r="P51" i="17"/>
  <c r="Q51" i="17"/>
  <c r="P52" i="17"/>
  <c r="Q52" i="17"/>
  <c r="P53" i="17"/>
  <c r="Q53" i="17"/>
  <c r="P54" i="17"/>
  <c r="Q54" i="17"/>
  <c r="P55" i="17"/>
  <c r="Q55" i="17" s="1"/>
  <c r="P56" i="17"/>
  <c r="Q56" i="17" s="1"/>
  <c r="P57" i="17"/>
  <c r="Q57" i="17"/>
  <c r="P58" i="17"/>
  <c r="Q58" i="17"/>
  <c r="P59" i="17"/>
  <c r="Q59" i="17"/>
  <c r="P60" i="17"/>
  <c r="Q60" i="17"/>
  <c r="P61" i="17"/>
  <c r="Q61" i="17" s="1"/>
  <c r="S2" i="17"/>
  <c r="C14" i="17"/>
  <c r="U60" i="17"/>
  <c r="Z60" i="17"/>
  <c r="U59" i="17"/>
  <c r="Z59" i="17"/>
  <c r="U58" i="17"/>
  <c r="Z58" i="17"/>
  <c r="U57" i="17"/>
  <c r="Z57" i="17"/>
  <c r="U56" i="17"/>
  <c r="U55" i="17"/>
  <c r="U54" i="17"/>
  <c r="Z54" i="17"/>
  <c r="U53" i="17"/>
  <c r="Z53" i="17"/>
  <c r="U52" i="17"/>
  <c r="Z52" i="17"/>
  <c r="U51" i="17"/>
  <c r="Z51" i="17"/>
  <c r="U50" i="17"/>
  <c r="U49" i="17"/>
  <c r="U48" i="17"/>
  <c r="Z48" i="17"/>
  <c r="U47" i="17"/>
  <c r="Z47" i="17"/>
  <c r="U46" i="17"/>
  <c r="Z46" i="17"/>
  <c r="U45" i="17"/>
  <c r="Z45" i="17"/>
  <c r="U44" i="17"/>
  <c r="U43" i="17"/>
  <c r="U42" i="17"/>
  <c r="Z42" i="17"/>
  <c r="U41" i="17"/>
  <c r="Z41" i="17"/>
  <c r="U40" i="17"/>
  <c r="Z40" i="17"/>
  <c r="U39" i="17"/>
  <c r="Z39" i="17"/>
  <c r="U38" i="17"/>
  <c r="U37" i="17"/>
  <c r="U36" i="17"/>
  <c r="Z36" i="17"/>
  <c r="U35" i="17"/>
  <c r="Z35" i="17"/>
  <c r="U34" i="17"/>
  <c r="Z34" i="17"/>
  <c r="U33" i="17"/>
  <c r="Z33" i="17"/>
  <c r="U32" i="17"/>
  <c r="U31" i="17"/>
  <c r="U30" i="17"/>
  <c r="Z30" i="17"/>
  <c r="U29" i="17"/>
  <c r="Z29" i="17"/>
  <c r="U28" i="17"/>
  <c r="Z28" i="17"/>
  <c r="U27" i="17"/>
  <c r="Z27" i="17"/>
  <c r="U26" i="17"/>
  <c r="U25" i="17"/>
  <c r="U24" i="17"/>
  <c r="Z24" i="17"/>
  <c r="U23" i="17"/>
  <c r="Z23" i="17"/>
  <c r="U22" i="17"/>
  <c r="Z22" i="17"/>
  <c r="U21" i="17"/>
  <c r="Z21" i="17"/>
  <c r="U20" i="17"/>
  <c r="U19" i="17"/>
  <c r="U18" i="17"/>
  <c r="Z18" i="17"/>
  <c r="C18" i="17"/>
  <c r="U17" i="17"/>
  <c r="Z17" i="17" s="1"/>
  <c r="U16" i="17"/>
  <c r="U15" i="17"/>
  <c r="Z15" i="17" s="1"/>
  <c r="A15" i="17"/>
  <c r="U14" i="17"/>
  <c r="A14" i="17"/>
  <c r="U13" i="17"/>
  <c r="A13" i="17"/>
  <c r="U12" i="17"/>
  <c r="Z12" i="17"/>
  <c r="A12" i="17"/>
  <c r="U11" i="17"/>
  <c r="Z11" i="17" s="1"/>
  <c r="A11" i="17"/>
  <c r="U10" i="17"/>
  <c r="Z10" i="17"/>
  <c r="C10" i="17"/>
  <c r="A10" i="17"/>
  <c r="U9" i="17"/>
  <c r="U8" i="17"/>
  <c r="U7" i="17"/>
  <c r="Z7" i="17"/>
  <c r="U4" i="17"/>
  <c r="U6" i="17"/>
  <c r="Z6" i="17"/>
  <c r="U5" i="17"/>
  <c r="Z5" i="17"/>
  <c r="U2" i="17"/>
  <c r="Z2" i="17" s="1"/>
  <c r="U3" i="17"/>
  <c r="E61" i="12"/>
  <c r="E33" i="12"/>
  <c r="E14" i="12"/>
  <c r="E55" i="12"/>
  <c r="E28" i="12"/>
  <c r="E3" i="12"/>
  <c r="E41" i="12"/>
  <c r="E19" i="12"/>
  <c r="E50" i="12"/>
  <c r="E30" i="12"/>
  <c r="E7" i="12"/>
  <c r="E43" i="12"/>
  <c r="E23" i="12"/>
  <c r="E60" i="12"/>
  <c r="E34" i="12"/>
  <c r="E13" i="12"/>
  <c r="E47" i="12"/>
  <c r="E20" i="12"/>
  <c r="E59" i="12"/>
  <c r="E35" i="12"/>
  <c r="E9" i="12"/>
  <c r="E45" i="12"/>
  <c r="E26" i="12"/>
  <c r="E4" i="12"/>
  <c r="E39" i="12"/>
  <c r="E18" i="12"/>
  <c r="E52" i="12"/>
  <c r="E27" i="12"/>
  <c r="E2" i="12"/>
  <c r="E42" i="12"/>
  <c r="E15" i="12"/>
  <c r="E51" i="12"/>
  <c r="E32" i="12"/>
  <c r="E11" i="12"/>
  <c r="E44" i="12"/>
  <c r="E24" i="12"/>
  <c r="E56" i="12"/>
  <c r="E37" i="12"/>
  <c r="E8" i="12"/>
  <c r="E48" i="12"/>
  <c r="E22" i="12"/>
  <c r="E57" i="12"/>
  <c r="C10" i="15"/>
  <c r="C10" i="14"/>
  <c r="C10" i="13"/>
  <c r="Z3" i="4"/>
  <c r="Q2" i="4"/>
  <c r="Q3" i="4"/>
  <c r="Q4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S2" i="4"/>
  <c r="Z8" i="4"/>
  <c r="Z13" i="4"/>
  <c r="Z18" i="4"/>
  <c r="Z23" i="4"/>
  <c r="Z28" i="4"/>
  <c r="Z33" i="4"/>
  <c r="Z38" i="4"/>
  <c r="Z43" i="4"/>
  <c r="Z48" i="4"/>
  <c r="Z53" i="4"/>
  <c r="Z4" i="4"/>
  <c r="Z9" i="4"/>
  <c r="Z14" i="4"/>
  <c r="Z19" i="4"/>
  <c r="Z24" i="4"/>
  <c r="Z29" i="4"/>
  <c r="Z34" i="4"/>
  <c r="Z39" i="4"/>
  <c r="Z44" i="4"/>
  <c r="Z49" i="4"/>
  <c r="Z54" i="4"/>
  <c r="Z5" i="4"/>
  <c r="Z10" i="4"/>
  <c r="Z15" i="4"/>
  <c r="Z20" i="4"/>
  <c r="Z25" i="4"/>
  <c r="Z30" i="4"/>
  <c r="Z35" i="4"/>
  <c r="Z40" i="4"/>
  <c r="Z45" i="4"/>
  <c r="Z50" i="4"/>
  <c r="Z55" i="4"/>
  <c r="Z7" i="4"/>
  <c r="Z12" i="4"/>
  <c r="Z17" i="4"/>
  <c r="Z22" i="4"/>
  <c r="Z27" i="4"/>
  <c r="Z32" i="4"/>
  <c r="Z37" i="4"/>
  <c r="Z42" i="4"/>
  <c r="Z47" i="4"/>
  <c r="Z52" i="4"/>
  <c r="Z2" i="4"/>
  <c r="Z6" i="4"/>
  <c r="Z11" i="4"/>
  <c r="Z16" i="4"/>
  <c r="Z21" i="4"/>
  <c r="Z26" i="4"/>
  <c r="Z31" i="4"/>
  <c r="Z36" i="4"/>
  <c r="Z41" i="4"/>
  <c r="Z46" i="4"/>
  <c r="Z51" i="4"/>
  <c r="Z56" i="4"/>
  <c r="Z57" i="4"/>
  <c r="Z58" i="4"/>
  <c r="Z59" i="4"/>
  <c r="Z60" i="4"/>
  <c r="Z61" i="4"/>
  <c r="U3" i="15"/>
  <c r="U4" i="15"/>
  <c r="U5" i="15"/>
  <c r="U6" i="15"/>
  <c r="U7" i="15"/>
  <c r="U8" i="15"/>
  <c r="U9" i="15"/>
  <c r="U10" i="15"/>
  <c r="U11" i="15"/>
  <c r="U12" i="15"/>
  <c r="U13" i="15"/>
  <c r="U14" i="15"/>
  <c r="U15" i="15"/>
  <c r="U16" i="15"/>
  <c r="U17" i="15"/>
  <c r="U18" i="15"/>
  <c r="U19" i="15"/>
  <c r="U20" i="15"/>
  <c r="U21" i="15"/>
  <c r="U22" i="15"/>
  <c r="U23" i="15"/>
  <c r="U24" i="15"/>
  <c r="U25" i="15"/>
  <c r="U26" i="15"/>
  <c r="U27" i="15"/>
  <c r="U28" i="15"/>
  <c r="U29" i="15"/>
  <c r="U30" i="15"/>
  <c r="U31" i="15"/>
  <c r="U32" i="15"/>
  <c r="U33" i="15"/>
  <c r="U34" i="15"/>
  <c r="U35" i="15"/>
  <c r="U36" i="15"/>
  <c r="U37" i="15"/>
  <c r="U38" i="15"/>
  <c r="U39" i="15"/>
  <c r="U40" i="15"/>
  <c r="U41" i="15"/>
  <c r="U42" i="15"/>
  <c r="U43" i="15"/>
  <c r="U44" i="15"/>
  <c r="U45" i="15"/>
  <c r="U46" i="15"/>
  <c r="U47" i="15"/>
  <c r="U48" i="15"/>
  <c r="U49" i="15"/>
  <c r="U50" i="15"/>
  <c r="U51" i="15"/>
  <c r="U52" i="15"/>
  <c r="U53" i="15"/>
  <c r="U54" i="15"/>
  <c r="U55" i="15"/>
  <c r="U56" i="15"/>
  <c r="U57" i="15"/>
  <c r="U58" i="15"/>
  <c r="U59" i="15"/>
  <c r="U60" i="15"/>
  <c r="U61" i="15"/>
  <c r="U2" i="15"/>
  <c r="U3" i="14"/>
  <c r="U4" i="14"/>
  <c r="U5" i="14"/>
  <c r="U6" i="14"/>
  <c r="U7" i="14"/>
  <c r="U8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30" i="14"/>
  <c r="U31" i="14"/>
  <c r="U32" i="14"/>
  <c r="U33" i="14"/>
  <c r="U34" i="14"/>
  <c r="U35" i="14"/>
  <c r="U36" i="14"/>
  <c r="U37" i="14"/>
  <c r="U38" i="14"/>
  <c r="U39" i="14"/>
  <c r="U40" i="14"/>
  <c r="U41" i="14"/>
  <c r="U42" i="14"/>
  <c r="U43" i="14"/>
  <c r="U44" i="14"/>
  <c r="U45" i="14"/>
  <c r="U46" i="14"/>
  <c r="U47" i="14"/>
  <c r="U48" i="14"/>
  <c r="U49" i="14"/>
  <c r="U50" i="14"/>
  <c r="U51" i="14"/>
  <c r="U52" i="14"/>
  <c r="U53" i="14"/>
  <c r="U54" i="14"/>
  <c r="U55" i="14"/>
  <c r="U56" i="14"/>
  <c r="U57" i="14"/>
  <c r="U58" i="14"/>
  <c r="U59" i="14"/>
  <c r="U60" i="14"/>
  <c r="U61" i="14"/>
  <c r="U2" i="14"/>
  <c r="U3" i="13"/>
  <c r="U4" i="13"/>
  <c r="U5" i="13"/>
  <c r="U6" i="13"/>
  <c r="U7" i="13"/>
  <c r="U8" i="13"/>
  <c r="U9" i="13"/>
  <c r="U10" i="13"/>
  <c r="U11" i="13"/>
  <c r="U12" i="13"/>
  <c r="U13" i="13"/>
  <c r="Z13" i="13" s="1"/>
  <c r="U14" i="13"/>
  <c r="U15" i="13"/>
  <c r="U16" i="13"/>
  <c r="U17" i="13"/>
  <c r="U18" i="13"/>
  <c r="U19" i="13"/>
  <c r="U20" i="13"/>
  <c r="U21" i="13"/>
  <c r="U22" i="13"/>
  <c r="U23" i="13"/>
  <c r="U24" i="13"/>
  <c r="U25" i="13"/>
  <c r="U26" i="13"/>
  <c r="U27" i="13"/>
  <c r="U28" i="13"/>
  <c r="U29" i="13"/>
  <c r="U30" i="13"/>
  <c r="U31" i="13"/>
  <c r="U32" i="13"/>
  <c r="U33" i="13"/>
  <c r="U34" i="13"/>
  <c r="U35" i="13"/>
  <c r="Z35" i="13" s="1"/>
  <c r="U36" i="13"/>
  <c r="U37" i="13"/>
  <c r="U38" i="13"/>
  <c r="U39" i="13"/>
  <c r="U40" i="13"/>
  <c r="U41" i="13"/>
  <c r="U42" i="13"/>
  <c r="U43" i="13"/>
  <c r="Z43" i="13" s="1"/>
  <c r="U44" i="13"/>
  <c r="U45" i="13"/>
  <c r="U46" i="13"/>
  <c r="U47" i="13"/>
  <c r="U48" i="13"/>
  <c r="U49" i="13"/>
  <c r="U50" i="13"/>
  <c r="U51" i="13"/>
  <c r="U52" i="13"/>
  <c r="U53" i="13"/>
  <c r="U54" i="13"/>
  <c r="U55" i="13"/>
  <c r="U56" i="13"/>
  <c r="U57" i="13"/>
  <c r="U58" i="13"/>
  <c r="U59" i="13"/>
  <c r="U60" i="13"/>
  <c r="U61" i="13"/>
  <c r="U2" i="13"/>
  <c r="Z2" i="13" s="1"/>
  <c r="C12" i="13"/>
  <c r="P2" i="13"/>
  <c r="Q2" i="13"/>
  <c r="P3" i="13"/>
  <c r="Q3" i="13"/>
  <c r="P4" i="13"/>
  <c r="Q4" i="13" s="1"/>
  <c r="P5" i="13"/>
  <c r="Q5" i="13" s="1"/>
  <c r="P6" i="13"/>
  <c r="Q6" i="13" s="1"/>
  <c r="P7" i="13"/>
  <c r="Q7" i="13" s="1"/>
  <c r="P8" i="13"/>
  <c r="Q8" i="13"/>
  <c r="P9" i="13"/>
  <c r="Q9" i="13"/>
  <c r="P10" i="13"/>
  <c r="Q10" i="13"/>
  <c r="P11" i="13"/>
  <c r="Q11" i="13" s="1"/>
  <c r="P12" i="13"/>
  <c r="Q12" i="13" s="1"/>
  <c r="P13" i="13"/>
  <c r="Q13" i="13" s="1"/>
  <c r="P14" i="13"/>
  <c r="Q14" i="13"/>
  <c r="P15" i="13"/>
  <c r="Q15" i="13"/>
  <c r="P16" i="13"/>
  <c r="Q16" i="13"/>
  <c r="P17" i="13"/>
  <c r="Q17" i="13"/>
  <c r="P18" i="13"/>
  <c r="Q18" i="13" s="1"/>
  <c r="P19" i="13"/>
  <c r="Q19" i="13" s="1"/>
  <c r="P20" i="13"/>
  <c r="Q20" i="13" s="1"/>
  <c r="P21" i="13"/>
  <c r="Q21" i="13"/>
  <c r="P22" i="13"/>
  <c r="Q22" i="13"/>
  <c r="P23" i="13"/>
  <c r="Q23" i="13"/>
  <c r="P24" i="13"/>
  <c r="Q24" i="13" s="1"/>
  <c r="P25" i="13"/>
  <c r="Q25" i="13" s="1"/>
  <c r="P26" i="13"/>
  <c r="Q26" i="13" s="1"/>
  <c r="P27" i="13"/>
  <c r="Q27" i="13" s="1"/>
  <c r="P28" i="13"/>
  <c r="Q28" i="13"/>
  <c r="P29" i="13"/>
  <c r="Q29" i="13"/>
  <c r="P30" i="13"/>
  <c r="Q30" i="13" s="1"/>
  <c r="P31" i="13"/>
  <c r="Q31" i="13" s="1"/>
  <c r="P32" i="13"/>
  <c r="Q32" i="13"/>
  <c r="P33" i="13"/>
  <c r="Q33" i="13" s="1"/>
  <c r="P34" i="13"/>
  <c r="Q34" i="13" s="1"/>
  <c r="P35" i="13"/>
  <c r="Q35" i="13"/>
  <c r="P36" i="13"/>
  <c r="Q36" i="13" s="1"/>
  <c r="P37" i="13"/>
  <c r="Q37" i="13" s="1"/>
  <c r="P38" i="13"/>
  <c r="Q38" i="13" s="1"/>
  <c r="P39" i="13"/>
  <c r="Q39" i="13" s="1"/>
  <c r="P40" i="13"/>
  <c r="Q40" i="13"/>
  <c r="P41" i="13"/>
  <c r="Q41" i="13" s="1"/>
  <c r="P42" i="13"/>
  <c r="Q42" i="13" s="1"/>
  <c r="P43" i="13"/>
  <c r="Q43" i="13" s="1"/>
  <c r="P44" i="13"/>
  <c r="Q44" i="13" s="1"/>
  <c r="P45" i="13"/>
  <c r="Q45" i="13" s="1"/>
  <c r="P46" i="13"/>
  <c r="Q46" i="13"/>
  <c r="P47" i="13"/>
  <c r="Q47" i="13" s="1"/>
  <c r="P48" i="13"/>
  <c r="Q48" i="13" s="1"/>
  <c r="P49" i="13"/>
  <c r="Q49" i="13" s="1"/>
  <c r="P50" i="13"/>
  <c r="Q50" i="13" s="1"/>
  <c r="P51" i="13"/>
  <c r="Q51" i="13" s="1"/>
  <c r="P52" i="13"/>
  <c r="Q52" i="13"/>
  <c r="P53" i="13"/>
  <c r="Q53" i="13" s="1"/>
  <c r="P54" i="13"/>
  <c r="Q54" i="13" s="1"/>
  <c r="P55" i="13"/>
  <c r="Q55" i="13" s="1"/>
  <c r="P56" i="13"/>
  <c r="Q56" i="13" s="1"/>
  <c r="P57" i="13"/>
  <c r="Q57" i="13" s="1"/>
  <c r="P58" i="13"/>
  <c r="Q58" i="13"/>
  <c r="P59" i="13"/>
  <c r="Q59" i="13" s="1"/>
  <c r="P60" i="13"/>
  <c r="Q60" i="13" s="1"/>
  <c r="P61" i="13"/>
  <c r="Q61" i="13" s="1"/>
  <c r="C14" i="13"/>
  <c r="S2" i="13"/>
  <c r="Z3" i="13"/>
  <c r="Z4" i="13"/>
  <c r="Z7" i="13"/>
  <c r="Z8" i="13"/>
  <c r="Z9" i="13"/>
  <c r="Z10" i="13"/>
  <c r="Z12" i="13"/>
  <c r="Z14" i="13"/>
  <c r="Z15" i="13"/>
  <c r="Z17" i="13"/>
  <c r="Z18" i="13"/>
  <c r="Z19" i="13"/>
  <c r="Z20" i="13"/>
  <c r="Z22" i="13"/>
  <c r="Z23" i="13"/>
  <c r="Z24" i="13"/>
  <c r="Z25" i="13"/>
  <c r="Z27" i="13"/>
  <c r="Z28" i="13"/>
  <c r="Z29" i="13"/>
  <c r="Z30" i="13"/>
  <c r="Z32" i="13"/>
  <c r="Z33" i="13"/>
  <c r="Z34" i="13"/>
  <c r="Z37" i="13"/>
  <c r="Z38" i="13"/>
  <c r="Z39" i="13"/>
  <c r="Z40" i="13"/>
  <c r="Z42" i="13"/>
  <c r="Z44" i="13"/>
  <c r="Z45" i="13"/>
  <c r="Z47" i="13"/>
  <c r="Z48" i="13"/>
  <c r="Z49" i="13"/>
  <c r="Z50" i="13"/>
  <c r="Z52" i="13"/>
  <c r="Z53" i="13"/>
  <c r="Z54" i="13"/>
  <c r="Z55" i="13"/>
  <c r="C12" i="14"/>
  <c r="Z2" i="14"/>
  <c r="P2" i="14"/>
  <c r="Q2" i="14" s="1"/>
  <c r="P3" i="14"/>
  <c r="Q3" i="14" s="1"/>
  <c r="P4" i="14"/>
  <c r="Q4" i="14" s="1"/>
  <c r="P5" i="14"/>
  <c r="Q5" i="14" s="1"/>
  <c r="P6" i="14"/>
  <c r="Q6" i="14" s="1"/>
  <c r="P7" i="14"/>
  <c r="Q7" i="14"/>
  <c r="P8" i="14"/>
  <c r="Q8" i="14" s="1"/>
  <c r="P9" i="14"/>
  <c r="Q9" i="14" s="1"/>
  <c r="P10" i="14"/>
  <c r="Q10" i="14" s="1"/>
  <c r="P11" i="14"/>
  <c r="Q11" i="14" s="1"/>
  <c r="P12" i="14"/>
  <c r="Q12" i="14" s="1"/>
  <c r="P13" i="14"/>
  <c r="Q13" i="14" s="1"/>
  <c r="P14" i="14"/>
  <c r="Q14" i="14" s="1"/>
  <c r="P15" i="14"/>
  <c r="Q15" i="14" s="1"/>
  <c r="P16" i="14"/>
  <c r="Q16" i="14" s="1"/>
  <c r="P17" i="14"/>
  <c r="Q17" i="14" s="1"/>
  <c r="P18" i="14"/>
  <c r="Q18" i="14" s="1"/>
  <c r="P19" i="14"/>
  <c r="Q19" i="14" s="1"/>
  <c r="P20" i="14"/>
  <c r="Q20" i="14" s="1"/>
  <c r="P21" i="14"/>
  <c r="Q21" i="14"/>
  <c r="P22" i="14"/>
  <c r="Q22" i="14" s="1"/>
  <c r="P23" i="14"/>
  <c r="Q23" i="14" s="1"/>
  <c r="P24" i="14"/>
  <c r="Q24" i="14" s="1"/>
  <c r="P25" i="14"/>
  <c r="Q25" i="14" s="1"/>
  <c r="P26" i="14"/>
  <c r="Q26" i="14" s="1"/>
  <c r="P27" i="14"/>
  <c r="Q27" i="14"/>
  <c r="P28" i="14"/>
  <c r="Q28" i="14" s="1"/>
  <c r="P29" i="14"/>
  <c r="Q29" i="14" s="1"/>
  <c r="P30" i="14"/>
  <c r="Q30" i="14" s="1"/>
  <c r="P31" i="14"/>
  <c r="Q31" i="14" s="1"/>
  <c r="P32" i="14"/>
  <c r="Q32" i="14" s="1"/>
  <c r="P33" i="14"/>
  <c r="Q33" i="14"/>
  <c r="P34" i="14"/>
  <c r="Q34" i="14" s="1"/>
  <c r="P35" i="14"/>
  <c r="Q35" i="14" s="1"/>
  <c r="P36" i="14"/>
  <c r="Q36" i="14" s="1"/>
  <c r="P37" i="14"/>
  <c r="Q37" i="14" s="1"/>
  <c r="P38" i="14"/>
  <c r="Q38" i="14" s="1"/>
  <c r="P39" i="14"/>
  <c r="Q39" i="14"/>
  <c r="P40" i="14"/>
  <c r="Q40" i="14" s="1"/>
  <c r="P41" i="14"/>
  <c r="Q41" i="14" s="1"/>
  <c r="P42" i="14"/>
  <c r="Q42" i="14" s="1"/>
  <c r="P43" i="14"/>
  <c r="Q43" i="14" s="1"/>
  <c r="P44" i="14"/>
  <c r="Q44" i="14" s="1"/>
  <c r="P45" i="14"/>
  <c r="Q45" i="14"/>
  <c r="P46" i="14"/>
  <c r="Q46" i="14" s="1"/>
  <c r="P47" i="14"/>
  <c r="Q47" i="14" s="1"/>
  <c r="P48" i="14"/>
  <c r="Q48" i="14" s="1"/>
  <c r="P49" i="14"/>
  <c r="Q49" i="14" s="1"/>
  <c r="P50" i="14"/>
  <c r="Q50" i="14" s="1"/>
  <c r="P51" i="14"/>
  <c r="Q51" i="14"/>
  <c r="P52" i="14"/>
  <c r="Q52" i="14" s="1"/>
  <c r="P53" i="14"/>
  <c r="Q53" i="14" s="1"/>
  <c r="P54" i="14"/>
  <c r="Q54" i="14" s="1"/>
  <c r="P55" i="14"/>
  <c r="Q55" i="14" s="1"/>
  <c r="P56" i="14"/>
  <c r="Q56" i="14" s="1"/>
  <c r="P57" i="14"/>
  <c r="Q57" i="14"/>
  <c r="P58" i="14"/>
  <c r="Q58" i="14" s="1"/>
  <c r="P59" i="14"/>
  <c r="Q59" i="14" s="1"/>
  <c r="P60" i="14"/>
  <c r="Q60" i="14" s="1"/>
  <c r="P61" i="14"/>
  <c r="Q61" i="14" s="1"/>
  <c r="C14" i="14"/>
  <c r="Z3" i="14"/>
  <c r="Z4" i="14"/>
  <c r="Z5" i="14"/>
  <c r="Z7" i="14"/>
  <c r="Z8" i="14"/>
  <c r="Z9" i="14"/>
  <c r="Z10" i="14"/>
  <c r="Z12" i="14"/>
  <c r="Z13" i="14"/>
  <c r="Z14" i="14"/>
  <c r="Z15" i="14"/>
  <c r="Z17" i="14"/>
  <c r="Z18" i="14"/>
  <c r="Z19" i="14"/>
  <c r="Z20" i="14"/>
  <c r="Z22" i="14"/>
  <c r="Z23" i="14"/>
  <c r="Z24" i="14"/>
  <c r="Z25" i="14"/>
  <c r="Z27" i="14"/>
  <c r="Z28" i="14"/>
  <c r="Z29" i="14"/>
  <c r="Z30" i="14"/>
  <c r="Z32" i="14"/>
  <c r="Z33" i="14"/>
  <c r="Z34" i="14"/>
  <c r="Z35" i="14"/>
  <c r="Z37" i="14"/>
  <c r="Z38" i="14"/>
  <c r="Z39" i="14"/>
  <c r="Z40" i="14"/>
  <c r="Z42" i="14"/>
  <c r="Z43" i="14"/>
  <c r="Z44" i="14"/>
  <c r="Z45" i="14"/>
  <c r="Z47" i="14"/>
  <c r="Z48" i="14"/>
  <c r="Z49" i="14"/>
  <c r="Z50" i="14"/>
  <c r="Z52" i="14"/>
  <c r="Z53" i="14"/>
  <c r="Z54" i="14"/>
  <c r="Z55" i="14"/>
  <c r="P2" i="15"/>
  <c r="Q2" i="15"/>
  <c r="P3" i="15"/>
  <c r="Q3" i="15"/>
  <c r="P4" i="15"/>
  <c r="Q4" i="15" s="1"/>
  <c r="P5" i="15"/>
  <c r="Q5" i="15"/>
  <c r="P6" i="15"/>
  <c r="Q6" i="15"/>
  <c r="P7" i="15"/>
  <c r="Q7" i="15"/>
  <c r="P8" i="15"/>
  <c r="Q8" i="15"/>
  <c r="P9" i="15"/>
  <c r="Q9" i="15"/>
  <c r="P10" i="15"/>
  <c r="Q10" i="15" s="1"/>
  <c r="P11" i="15"/>
  <c r="Q11" i="15"/>
  <c r="P12" i="15"/>
  <c r="Q12" i="15"/>
  <c r="P13" i="15"/>
  <c r="Q13" i="15"/>
  <c r="P14" i="15"/>
  <c r="Q14" i="15"/>
  <c r="P15" i="15"/>
  <c r="Q15" i="15"/>
  <c r="P16" i="15"/>
  <c r="Q16" i="15" s="1"/>
  <c r="P17" i="15"/>
  <c r="Q17" i="15"/>
  <c r="P18" i="15"/>
  <c r="Q18" i="15"/>
  <c r="P19" i="15"/>
  <c r="Q19" i="15"/>
  <c r="P20" i="15"/>
  <c r="Q20" i="15"/>
  <c r="P21" i="15"/>
  <c r="Q21" i="15"/>
  <c r="P22" i="15"/>
  <c r="Q22" i="15" s="1"/>
  <c r="P23" i="15"/>
  <c r="Q23" i="15"/>
  <c r="P24" i="15"/>
  <c r="Q24" i="15"/>
  <c r="P25" i="15"/>
  <c r="Q25" i="15"/>
  <c r="P26" i="15"/>
  <c r="Q26" i="15"/>
  <c r="P27" i="15"/>
  <c r="Q27" i="15"/>
  <c r="P28" i="15"/>
  <c r="Q28" i="15" s="1"/>
  <c r="P29" i="15"/>
  <c r="Q29" i="15"/>
  <c r="P30" i="15"/>
  <c r="Q30" i="15"/>
  <c r="P31" i="15"/>
  <c r="Q31" i="15"/>
  <c r="P32" i="15"/>
  <c r="Q32" i="15"/>
  <c r="P33" i="15"/>
  <c r="Q33" i="15"/>
  <c r="P34" i="15"/>
  <c r="Q34" i="15" s="1"/>
  <c r="P35" i="15"/>
  <c r="Q35" i="15"/>
  <c r="P36" i="15"/>
  <c r="Q36" i="15"/>
  <c r="P37" i="15"/>
  <c r="Q37" i="15"/>
  <c r="P38" i="15"/>
  <c r="Q38" i="15"/>
  <c r="P39" i="15"/>
  <c r="Q39" i="15"/>
  <c r="P40" i="15"/>
  <c r="Q40" i="15" s="1"/>
  <c r="P41" i="15"/>
  <c r="Q41" i="15"/>
  <c r="P42" i="15"/>
  <c r="Q42" i="15"/>
  <c r="P43" i="15"/>
  <c r="Q43" i="15"/>
  <c r="P44" i="15"/>
  <c r="Q44" i="15"/>
  <c r="P45" i="15"/>
  <c r="Q45" i="15"/>
  <c r="P46" i="15"/>
  <c r="Q46" i="15" s="1"/>
  <c r="P47" i="15"/>
  <c r="Q47" i="15"/>
  <c r="P48" i="15"/>
  <c r="Q48" i="15"/>
  <c r="P49" i="15"/>
  <c r="Q49" i="15"/>
  <c r="P50" i="15"/>
  <c r="Q50" i="15"/>
  <c r="P51" i="15"/>
  <c r="Q51" i="15"/>
  <c r="P52" i="15"/>
  <c r="Q52" i="15" s="1"/>
  <c r="P53" i="15"/>
  <c r="Q53" i="15"/>
  <c r="P54" i="15"/>
  <c r="Q54" i="15"/>
  <c r="P55" i="15"/>
  <c r="Q55" i="15"/>
  <c r="P56" i="15"/>
  <c r="Q56" i="15"/>
  <c r="P57" i="15"/>
  <c r="Q57" i="15"/>
  <c r="P58" i="15"/>
  <c r="Q58" i="15" s="1"/>
  <c r="P59" i="15"/>
  <c r="Q59" i="15"/>
  <c r="P60" i="15"/>
  <c r="Q60" i="15"/>
  <c r="P61" i="15"/>
  <c r="Q61" i="15"/>
  <c r="C14" i="15"/>
  <c r="S2" i="15"/>
  <c r="Z61" i="13"/>
  <c r="Z60" i="13"/>
  <c r="Z59" i="13"/>
  <c r="Z58" i="13"/>
  <c r="Z57" i="13"/>
  <c r="Z56" i="13"/>
  <c r="Z51" i="13"/>
  <c r="Z46" i="13"/>
  <c r="Z41" i="13"/>
  <c r="Z36" i="13"/>
  <c r="Z31" i="13"/>
  <c r="Z26" i="13"/>
  <c r="Z21" i="13"/>
  <c r="Z16" i="13"/>
  <c r="Z11" i="13"/>
  <c r="Z6" i="13"/>
  <c r="K1" i="6"/>
  <c r="K2" i="6"/>
  <c r="Z21" i="14"/>
  <c r="Z16" i="14"/>
  <c r="Z61" i="14"/>
  <c r="Z41" i="14"/>
  <c r="Z60" i="14"/>
  <c r="Z51" i="14"/>
  <c r="Z31" i="14"/>
  <c r="Z6" i="14"/>
  <c r="Z46" i="14"/>
  <c r="Z56" i="14"/>
  <c r="Z57" i="14"/>
  <c r="Z58" i="14"/>
  <c r="Z59" i="14"/>
  <c r="C59" i="6"/>
  <c r="C60" i="6"/>
  <c r="C61" i="6"/>
  <c r="C62" i="6"/>
  <c r="C52" i="6"/>
  <c r="C53" i="6"/>
  <c r="C54" i="6"/>
  <c r="C55" i="6"/>
  <c r="C56" i="6"/>
  <c r="C57" i="6"/>
  <c r="C58" i="6"/>
  <c r="C48" i="6"/>
  <c r="C49" i="6"/>
  <c r="C50" i="6"/>
  <c r="C51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3" i="6"/>
  <c r="Z11" i="14"/>
  <c r="Z26" i="14"/>
  <c r="Z36" i="14"/>
  <c r="A15" i="15"/>
  <c r="A14" i="15"/>
  <c r="A13" i="15"/>
  <c r="A12" i="15"/>
  <c r="A11" i="15"/>
  <c r="A10" i="15"/>
  <c r="A15" i="14"/>
  <c r="A14" i="14"/>
  <c r="A13" i="14"/>
  <c r="A12" i="14"/>
  <c r="A11" i="14"/>
  <c r="A10" i="14"/>
  <c r="C11" i="14"/>
  <c r="A15" i="13"/>
  <c r="A14" i="13"/>
  <c r="A13" i="13"/>
  <c r="A12" i="13"/>
  <c r="A11" i="13"/>
  <c r="A10" i="13"/>
  <c r="C11" i="13"/>
  <c r="C12" i="15"/>
  <c r="AB61" i="15"/>
  <c r="AB60" i="15"/>
  <c r="AB59" i="15"/>
  <c r="AB58" i="15"/>
  <c r="AB57" i="15"/>
  <c r="AB56" i="15"/>
  <c r="AB55" i="15"/>
  <c r="AB54" i="15"/>
  <c r="AB53" i="15"/>
  <c r="AB52" i="15"/>
  <c r="AB51" i="15"/>
  <c r="AB50" i="15"/>
  <c r="AB49" i="15"/>
  <c r="AB48" i="15"/>
  <c r="AB47" i="15"/>
  <c r="AB46" i="15"/>
  <c r="AB45" i="15"/>
  <c r="AB44" i="15"/>
  <c r="AB43" i="15"/>
  <c r="AB42" i="15"/>
  <c r="AB41" i="15"/>
  <c r="AB40" i="15"/>
  <c r="AB39" i="15"/>
  <c r="AB38" i="15"/>
  <c r="AB37" i="15"/>
  <c r="AB36" i="15"/>
  <c r="AB35" i="15"/>
  <c r="AB34" i="15"/>
  <c r="AB33" i="15"/>
  <c r="AB32" i="15"/>
  <c r="AB31" i="15"/>
  <c r="AB30" i="15"/>
  <c r="AB29" i="15"/>
  <c r="AB28" i="15"/>
  <c r="AB27" i="15"/>
  <c r="AB26" i="15"/>
  <c r="AB25" i="15"/>
  <c r="AB24" i="15"/>
  <c r="AB23" i="15"/>
  <c r="AB22" i="15"/>
  <c r="AB21" i="15"/>
  <c r="AB20" i="15"/>
  <c r="AB19" i="15"/>
  <c r="AB18" i="15"/>
  <c r="AB17" i="15"/>
  <c r="AB16" i="15"/>
  <c r="C18" i="15"/>
  <c r="AB15" i="15"/>
  <c r="AB14" i="15"/>
  <c r="AB13" i="15"/>
  <c r="AB12" i="15"/>
  <c r="AB11" i="15"/>
  <c r="AB10" i="15"/>
  <c r="AB9" i="15"/>
  <c r="AB8" i="15"/>
  <c r="AB7" i="15"/>
  <c r="AB6" i="15"/>
  <c r="AB5" i="15"/>
  <c r="AB4" i="15"/>
  <c r="AB2" i="15"/>
  <c r="AB3" i="15"/>
  <c r="C18" i="14"/>
  <c r="C18" i="13"/>
  <c r="C18" i="4"/>
  <c r="E38" i="12"/>
  <c r="E16" i="12"/>
  <c r="E53" i="12"/>
  <c r="E29" i="12"/>
  <c r="E6" i="12"/>
  <c r="E40" i="12"/>
  <c r="E17" i="12"/>
  <c r="E54" i="12"/>
  <c r="E31" i="12"/>
  <c r="E12" i="12"/>
  <c r="E49" i="12"/>
  <c r="E21" i="12"/>
  <c r="E58" i="12"/>
  <c r="E36" i="12"/>
  <c r="E10" i="12"/>
  <c r="E46" i="12"/>
  <c r="E25" i="12"/>
  <c r="E5" i="12"/>
  <c r="Y48" i="17"/>
  <c r="V54" i="17"/>
  <c r="X47" i="17"/>
  <c r="Y60" i="17"/>
  <c r="V46" i="17"/>
  <c r="W3" i="4"/>
  <c r="V8" i="4"/>
  <c r="X13" i="4"/>
  <c r="W18" i="4"/>
  <c r="Y28" i="4"/>
  <c r="X4" i="4"/>
  <c r="W9" i="4"/>
  <c r="Y19" i="4"/>
  <c r="V59" i="4"/>
  <c r="Y10" i="4"/>
  <c r="V50" i="4"/>
  <c r="X55" i="4"/>
  <c r="W60" i="4"/>
  <c r="W21" i="4"/>
  <c r="W41" i="4"/>
  <c r="W61" i="4"/>
  <c r="V42" i="4"/>
  <c r="X47" i="4"/>
  <c r="W52" i="4"/>
  <c r="X8" i="4"/>
  <c r="W13" i="4"/>
  <c r="Y23" i="4"/>
  <c r="W4" i="4"/>
  <c r="Y14" i="4"/>
  <c r="V54" i="4"/>
  <c r="X59" i="4"/>
  <c r="Y5" i="4"/>
  <c r="V45" i="4"/>
  <c r="X50" i="4"/>
  <c r="W55" i="4"/>
  <c r="V16" i="4"/>
  <c r="V36" i="4"/>
  <c r="V56" i="4"/>
  <c r="V37" i="4"/>
  <c r="X42" i="4"/>
  <c r="W47" i="4"/>
  <c r="Y57" i="4"/>
  <c r="Y3" i="4"/>
  <c r="W8" i="4"/>
  <c r="Y18" i="4"/>
  <c r="V58" i="4"/>
  <c r="Y9" i="4"/>
  <c r="V49" i="4"/>
  <c r="X54" i="4"/>
  <c r="W59" i="4"/>
  <c r="V40" i="4"/>
  <c r="X45" i="4"/>
  <c r="W50" i="4"/>
  <c r="Y60" i="4"/>
  <c r="X16" i="4"/>
  <c r="Y21" i="4"/>
  <c r="X36" i="4"/>
  <c r="Y41" i="4"/>
  <c r="X56" i="4"/>
  <c r="Y61" i="4"/>
  <c r="V32" i="4"/>
  <c r="X37" i="4"/>
  <c r="W42" i="4"/>
  <c r="Y52" i="4"/>
  <c r="Y13" i="4"/>
  <c r="V53" i="4"/>
  <c r="X58" i="4"/>
  <c r="Y4" i="4"/>
  <c r="V44" i="4"/>
  <c r="X49" i="4"/>
  <c r="W54" i="4"/>
  <c r="V35" i="4"/>
  <c r="X40" i="4"/>
  <c r="W45" i="4"/>
  <c r="Y55" i="4"/>
  <c r="W16" i="4"/>
  <c r="W36" i="4"/>
  <c r="W56" i="4"/>
  <c r="Y8" i="4"/>
  <c r="V48" i="4"/>
  <c r="X53" i="4"/>
  <c r="W58" i="4"/>
  <c r="V39" i="4"/>
  <c r="X44" i="4"/>
  <c r="W49" i="4"/>
  <c r="Y59" i="4"/>
  <c r="V30" i="4"/>
  <c r="X35" i="4"/>
  <c r="W40" i="4"/>
  <c r="Y50" i="4"/>
  <c r="V11" i="4"/>
  <c r="V31" i="4"/>
  <c r="V51" i="4"/>
  <c r="V22" i="4"/>
  <c r="X27" i="4"/>
  <c r="W32" i="4"/>
  <c r="Y42" i="4"/>
  <c r="V43" i="4"/>
  <c r="X48" i="4"/>
  <c r="W53" i="4"/>
  <c r="V34" i="4"/>
  <c r="X39" i="4"/>
  <c r="W44" i="4"/>
  <c r="Y54" i="4"/>
  <c r="V25" i="4"/>
  <c r="X30" i="4"/>
  <c r="W35" i="4"/>
  <c r="Y45" i="4"/>
  <c r="X11" i="4"/>
  <c r="Y16" i="4"/>
  <c r="X31" i="4"/>
  <c r="Y36" i="4"/>
  <c r="X51" i="4"/>
  <c r="Y56" i="4"/>
  <c r="V17" i="4"/>
  <c r="X22" i="4"/>
  <c r="W27" i="4"/>
  <c r="Y37" i="4"/>
  <c r="V38" i="4"/>
  <c r="X43" i="4"/>
  <c r="W48" i="4"/>
  <c r="Y58" i="4"/>
  <c r="V29" i="4"/>
  <c r="X34" i="4"/>
  <c r="W39" i="4"/>
  <c r="Y49" i="4"/>
  <c r="V20" i="4"/>
  <c r="X25" i="4"/>
  <c r="W30" i="4"/>
  <c r="Y40" i="4"/>
  <c r="W11" i="4"/>
  <c r="W31" i="4"/>
  <c r="W51" i="4"/>
  <c r="V12" i="4"/>
  <c r="X17" i="4"/>
  <c r="W22" i="4"/>
  <c r="Y32" i="4"/>
  <c r="V2" i="4"/>
  <c r="V33" i="4"/>
  <c r="X38" i="4"/>
  <c r="W43" i="4"/>
  <c r="Y53" i="4"/>
  <c r="V24" i="4"/>
  <c r="X29" i="4"/>
  <c r="W34" i="4"/>
  <c r="Y44" i="4"/>
  <c r="V15" i="4"/>
  <c r="X20" i="4"/>
  <c r="W25" i="4"/>
  <c r="Y35" i="4"/>
  <c r="V6" i="4"/>
  <c r="V26" i="4"/>
  <c r="V46" i="4"/>
  <c r="V7" i="4"/>
  <c r="X12" i="4"/>
  <c r="W17" i="4"/>
  <c r="Y27" i="4"/>
  <c r="X2" i="4"/>
  <c r="V3" i="4"/>
  <c r="V18" i="4"/>
  <c r="X23" i="4"/>
  <c r="W28" i="4"/>
  <c r="Y38" i="4"/>
  <c r="V9" i="4"/>
  <c r="X14" i="4"/>
  <c r="W19" i="4"/>
  <c r="Y29" i="4"/>
  <c r="X5" i="4"/>
  <c r="W10" i="4"/>
  <c r="Y20" i="4"/>
  <c r="V60" i="4"/>
  <c r="V21" i="4"/>
  <c r="V41" i="4"/>
  <c r="V61" i="4"/>
  <c r="Y12" i="4"/>
  <c r="V52" i="4"/>
  <c r="X57" i="4"/>
  <c r="Y2" i="4"/>
  <c r="X3" i="4"/>
  <c r="V13" i="4"/>
  <c r="X18" i="4"/>
  <c r="W23" i="4"/>
  <c r="Y33" i="4"/>
  <c r="V4" i="4"/>
  <c r="X9" i="4"/>
  <c r="W14" i="4"/>
  <c r="Y24" i="4"/>
  <c r="W5" i="4"/>
  <c r="Y15" i="4"/>
  <c r="V23" i="4"/>
  <c r="Y43" i="4"/>
  <c r="X26" i="4"/>
  <c r="Y51" i="4"/>
  <c r="V57" i="4"/>
  <c r="V14" i="4"/>
  <c r="Y34" i="4"/>
  <c r="W26" i="4"/>
  <c r="W57" i="4"/>
  <c r="V28" i="4"/>
  <c r="Y48" i="4"/>
  <c r="V5" i="4"/>
  <c r="Y25" i="4"/>
  <c r="X60" i="4"/>
  <c r="Y26" i="4"/>
  <c r="X32" i="4"/>
  <c r="V44" i="15"/>
  <c r="X28" i="4"/>
  <c r="V19" i="4"/>
  <c r="Y39" i="4"/>
  <c r="X6" i="4"/>
  <c r="Y31" i="4"/>
  <c r="Y17" i="4"/>
  <c r="W2" i="4"/>
  <c r="X19" i="4"/>
  <c r="V10" i="4"/>
  <c r="W6" i="4"/>
  <c r="V47" i="4"/>
  <c r="X33" i="4"/>
  <c r="X10" i="4"/>
  <c r="Y30" i="4"/>
  <c r="Y6" i="4"/>
  <c r="X61" i="4"/>
  <c r="Y47" i="4"/>
  <c r="W33" i="4"/>
  <c r="X24" i="4"/>
  <c r="Y11" i="4"/>
  <c r="X7" i="4"/>
  <c r="W24" i="4"/>
  <c r="X15" i="4"/>
  <c r="W7" i="4"/>
  <c r="Y22" i="4"/>
  <c r="W37" i="4"/>
  <c r="W38" i="4"/>
  <c r="W15" i="4"/>
  <c r="X41" i="4"/>
  <c r="Y7" i="4"/>
  <c r="W29" i="4"/>
  <c r="X46" i="4"/>
  <c r="X52" i="4"/>
  <c r="W20" i="4"/>
  <c r="V55" i="4"/>
  <c r="W46" i="4"/>
  <c r="W12" i="4"/>
  <c r="V27" i="4"/>
  <c r="X21" i="4"/>
  <c r="Y46" i="4"/>
  <c r="AA21" i="4" l="1"/>
  <c r="AB21" i="4"/>
  <c r="B28" i="6"/>
  <c r="B56" i="6"/>
  <c r="AA52" i="4"/>
  <c r="AB52" i="4"/>
  <c r="AE52" i="4" s="1"/>
  <c r="AB46" i="4"/>
  <c r="AA46" i="4"/>
  <c r="AA41" i="4"/>
  <c r="AB41" i="4"/>
  <c r="AB15" i="4"/>
  <c r="AE15" i="4" s="1"/>
  <c r="AA15" i="4"/>
  <c r="AB7" i="4"/>
  <c r="AE7" i="4" s="1"/>
  <c r="AA7" i="4"/>
  <c r="AB24" i="4"/>
  <c r="AE24" i="4" s="1"/>
  <c r="AA24" i="4"/>
  <c r="AA61" i="4"/>
  <c r="AB61" i="4"/>
  <c r="AB10" i="4"/>
  <c r="AE10" i="4" s="1"/>
  <c r="AA10" i="4"/>
  <c r="AB33" i="4"/>
  <c r="AE33" i="4" s="1"/>
  <c r="AA33" i="4"/>
  <c r="B48" i="6"/>
  <c r="B11" i="6"/>
  <c r="AB19" i="4"/>
  <c r="AE19" i="4" s="1"/>
  <c r="AA19" i="4"/>
  <c r="AB6" i="4"/>
  <c r="AA6" i="4"/>
  <c r="B20" i="6"/>
  <c r="AB28" i="4"/>
  <c r="AE28" i="4" s="1"/>
  <c r="AA28" i="4"/>
  <c r="B17" i="12"/>
  <c r="AA32" i="4"/>
  <c r="AB32" i="4"/>
  <c r="AE32" i="4" s="1"/>
  <c r="AA60" i="4"/>
  <c r="AB60" i="4"/>
  <c r="B6" i="6"/>
  <c r="B29" i="6"/>
  <c r="B15" i="6"/>
  <c r="AG57" i="4"/>
  <c r="AE57" i="4"/>
  <c r="B58" i="6"/>
  <c r="AF57" i="4"/>
  <c r="AB26" i="4"/>
  <c r="AA26" i="4"/>
  <c r="B24" i="6"/>
  <c r="AA9" i="4"/>
  <c r="AB9" i="4"/>
  <c r="AE9" i="4" s="1"/>
  <c r="B5" i="6"/>
  <c r="AA18" i="4"/>
  <c r="AB18" i="4"/>
  <c r="AE18" i="4" s="1"/>
  <c r="B14" i="6"/>
  <c r="AA3" i="4"/>
  <c r="AB3" i="4"/>
  <c r="AE3" i="4" s="1"/>
  <c r="AA57" i="4"/>
  <c r="AB57" i="4"/>
  <c r="B53" i="6"/>
  <c r="AF61" i="4"/>
  <c r="AG61" i="4"/>
  <c r="B62" i="6"/>
  <c r="AE61" i="4"/>
  <c r="AG41" i="4"/>
  <c r="AE41" i="4"/>
  <c r="AF41" i="4"/>
  <c r="B42" i="6"/>
  <c r="AG21" i="4"/>
  <c r="AE21" i="4"/>
  <c r="AF21" i="4"/>
  <c r="B22" i="6"/>
  <c r="AG60" i="4"/>
  <c r="AE60" i="4"/>
  <c r="AF60" i="4"/>
  <c r="B61" i="6"/>
  <c r="AA5" i="4"/>
  <c r="AB5" i="4"/>
  <c r="AE5" i="4" s="1"/>
  <c r="AA14" i="4"/>
  <c r="AB14" i="4"/>
  <c r="AE14" i="4" s="1"/>
  <c r="B10" i="6"/>
  <c r="AA23" i="4"/>
  <c r="AB23" i="4"/>
  <c r="AE23" i="4" s="1"/>
  <c r="B19" i="6"/>
  <c r="B4" i="6"/>
  <c r="AB2" i="4"/>
  <c r="AE2" i="4" s="1"/>
  <c r="AA2" i="4"/>
  <c r="AB12" i="4"/>
  <c r="AE12" i="4" s="1"/>
  <c r="AA12" i="4"/>
  <c r="B8" i="6"/>
  <c r="AG46" i="4"/>
  <c r="AE46" i="4"/>
  <c r="AF46" i="4"/>
  <c r="B47" i="6"/>
  <c r="AG26" i="4"/>
  <c r="B27" i="6"/>
  <c r="AE26" i="4"/>
  <c r="AF26" i="4"/>
  <c r="AG6" i="4"/>
  <c r="AF6" i="4"/>
  <c r="B7" i="6"/>
  <c r="AE6" i="4"/>
  <c r="AB20" i="4"/>
  <c r="AE20" i="4" s="1"/>
  <c r="AA20" i="4"/>
  <c r="B16" i="6"/>
  <c r="AB29" i="4"/>
  <c r="AE29" i="4" s="1"/>
  <c r="AA29" i="4"/>
  <c r="B25" i="6"/>
  <c r="AB38" i="4"/>
  <c r="AE38" i="4" s="1"/>
  <c r="AA38" i="4"/>
  <c r="B34" i="6"/>
  <c r="B3" i="6"/>
  <c r="AA17" i="4"/>
  <c r="AB17" i="4"/>
  <c r="AE17" i="4" s="1"/>
  <c r="B13" i="6"/>
  <c r="AA25" i="4"/>
  <c r="AB25" i="4"/>
  <c r="AE25" i="4" s="1"/>
  <c r="B21" i="6"/>
  <c r="AB34" i="4"/>
  <c r="AE34" i="4" s="1"/>
  <c r="AA34" i="4"/>
  <c r="B30" i="6"/>
  <c r="AB43" i="4"/>
  <c r="AE43" i="4" s="1"/>
  <c r="AA43" i="4"/>
  <c r="B39" i="6"/>
  <c r="AA22" i="4"/>
  <c r="AB22" i="4"/>
  <c r="AE22" i="4" s="1"/>
  <c r="B18" i="6"/>
  <c r="AA51" i="4"/>
  <c r="AB51" i="4"/>
  <c r="AA31" i="4"/>
  <c r="AB31" i="4"/>
  <c r="AA11" i="4"/>
  <c r="AB11" i="4"/>
  <c r="AA30" i="4"/>
  <c r="AB30" i="4"/>
  <c r="AE30" i="4" s="1"/>
  <c r="B26" i="6"/>
  <c r="AA39" i="4"/>
  <c r="AB39" i="4"/>
  <c r="AE39" i="4" s="1"/>
  <c r="B35" i="6"/>
  <c r="AA48" i="4"/>
  <c r="AB48" i="4"/>
  <c r="AE48" i="4" s="1"/>
  <c r="B44" i="6"/>
  <c r="AA27" i="4"/>
  <c r="AB27" i="4"/>
  <c r="AE27" i="4" s="1"/>
  <c r="B23" i="6"/>
  <c r="AG51" i="4"/>
  <c r="AE51" i="4"/>
  <c r="B52" i="6"/>
  <c r="AF51" i="4"/>
  <c r="AE31" i="4"/>
  <c r="AF31" i="4"/>
  <c r="AG31" i="4"/>
  <c r="B32" i="6"/>
  <c r="AF11" i="4"/>
  <c r="AE11" i="4"/>
  <c r="AG11" i="4"/>
  <c r="B12" i="6"/>
  <c r="AA35" i="4"/>
  <c r="AB35" i="4"/>
  <c r="AE35" i="4" s="1"/>
  <c r="B31" i="6"/>
  <c r="AA44" i="4"/>
  <c r="AB44" i="4"/>
  <c r="AE44" i="4" s="1"/>
  <c r="B40" i="6"/>
  <c r="AA53" i="4"/>
  <c r="AB53" i="4"/>
  <c r="AE53" i="4" s="1"/>
  <c r="B49" i="6"/>
  <c r="AA40" i="4"/>
  <c r="AB40" i="4"/>
  <c r="AE40" i="4" s="1"/>
  <c r="B36" i="6"/>
  <c r="AA49" i="4"/>
  <c r="AB49" i="4"/>
  <c r="AE49" i="4" s="1"/>
  <c r="B45" i="6"/>
  <c r="AA58" i="4"/>
  <c r="AB58" i="4"/>
  <c r="B54" i="6"/>
  <c r="AA37" i="4"/>
  <c r="AB37" i="4"/>
  <c r="AE37" i="4" s="1"/>
  <c r="B33" i="6"/>
  <c r="AA56" i="4"/>
  <c r="AB56" i="4"/>
  <c r="AA36" i="4"/>
  <c r="AB36" i="4"/>
  <c r="AA16" i="4"/>
  <c r="AB16" i="4"/>
  <c r="AA45" i="4"/>
  <c r="AB45" i="4"/>
  <c r="AE45" i="4" s="1"/>
  <c r="B41" i="6"/>
  <c r="AA54" i="4"/>
  <c r="AB54" i="4"/>
  <c r="AE54" i="4" s="1"/>
  <c r="B50" i="6"/>
  <c r="AF58" i="4"/>
  <c r="AE58" i="4"/>
  <c r="AG58" i="4"/>
  <c r="B59" i="6"/>
  <c r="AB42" i="4"/>
  <c r="AE42" i="4" s="1"/>
  <c r="AA42" i="4"/>
  <c r="B38" i="6"/>
  <c r="AG56" i="4"/>
  <c r="B57" i="6"/>
  <c r="AE56" i="4"/>
  <c r="AF56" i="4"/>
  <c r="AG36" i="4"/>
  <c r="AE36" i="4"/>
  <c r="AF36" i="4"/>
  <c r="B37" i="6"/>
  <c r="AF16" i="4"/>
  <c r="B17" i="6"/>
  <c r="AG16" i="4"/>
  <c r="AE16" i="4"/>
  <c r="AA50" i="4"/>
  <c r="AB50" i="4"/>
  <c r="B46" i="6"/>
  <c r="AA59" i="4"/>
  <c r="AB59" i="4"/>
  <c r="B55" i="6"/>
  <c r="AA8" i="4"/>
  <c r="AB8" i="4"/>
  <c r="AE8" i="4" s="1"/>
  <c r="AA47" i="4"/>
  <c r="AB47" i="4"/>
  <c r="AE47" i="4" s="1"/>
  <c r="B43" i="6"/>
  <c r="AA55" i="4"/>
  <c r="AB55" i="4"/>
  <c r="AE55" i="4" s="1"/>
  <c r="AE50" i="4"/>
  <c r="B51" i="6"/>
  <c r="AG59" i="4"/>
  <c r="AE59" i="4"/>
  <c r="AF59" i="4"/>
  <c r="B60" i="6"/>
  <c r="AA4" i="4"/>
  <c r="AB4" i="4"/>
  <c r="AE4" i="4" s="1"/>
  <c r="AA13" i="4"/>
  <c r="AB13" i="4"/>
  <c r="AE13" i="4" s="1"/>
  <c r="B9" i="6"/>
  <c r="AG46" i="17"/>
  <c r="AS6" i="17" s="1"/>
  <c r="AE46" i="17"/>
  <c r="AF46" i="17"/>
  <c r="S1" i="15"/>
  <c r="S3" i="15" s="1"/>
  <c r="S1" i="13"/>
  <c r="S3" i="13" s="1"/>
  <c r="S1" i="14"/>
  <c r="S3" i="14" s="1"/>
  <c r="A9" i="12"/>
  <c r="A59" i="12"/>
  <c r="A47" i="12"/>
  <c r="A34" i="12"/>
  <c r="A23" i="12"/>
  <c r="A61" i="12"/>
  <c r="A46" i="12"/>
  <c r="A21" i="12"/>
  <c r="A12" i="12"/>
  <c r="Z5" i="13"/>
  <c r="A57" i="12"/>
  <c r="A48" i="12"/>
  <c r="A37" i="12"/>
  <c r="A24" i="12"/>
  <c r="A11" i="12"/>
  <c r="A45" i="12"/>
  <c r="A35" i="12"/>
  <c r="A20" i="12"/>
  <c r="A13" i="12"/>
  <c r="A60" i="12"/>
  <c r="A36" i="12"/>
  <c r="A43" i="12"/>
  <c r="A30" i="12"/>
  <c r="A19" i="12"/>
  <c r="A3" i="12"/>
  <c r="A55" i="12"/>
  <c r="S1" i="4"/>
  <c r="S3" i="4" s="1"/>
  <c r="A15" i="12"/>
  <c r="A2" i="12"/>
  <c r="A52" i="12"/>
  <c r="A39" i="12"/>
  <c r="A26" i="12"/>
  <c r="C11" i="18"/>
  <c r="C11" i="17"/>
  <c r="A51" i="12"/>
  <c r="A42" i="12"/>
  <c r="A27" i="12"/>
  <c r="A18" i="12"/>
  <c r="A4" i="12"/>
  <c r="Z43" i="17"/>
  <c r="A33" i="12"/>
  <c r="A25" i="12"/>
  <c r="A10" i="12"/>
  <c r="A58" i="12"/>
  <c r="A49" i="12"/>
  <c r="A31" i="12"/>
  <c r="A17" i="12"/>
  <c r="A6" i="12"/>
  <c r="A53" i="12"/>
  <c r="A38" i="12"/>
  <c r="A22" i="12"/>
  <c r="A8" i="12"/>
  <c r="A56" i="12"/>
  <c r="A44" i="12"/>
  <c r="A32" i="12"/>
  <c r="A7" i="12"/>
  <c r="A50" i="12"/>
  <c r="A41" i="12"/>
  <c r="A28" i="12"/>
  <c r="A14" i="12"/>
  <c r="Z4" i="17"/>
  <c r="A5" i="12"/>
  <c r="A54" i="12"/>
  <c r="A40" i="12"/>
  <c r="A29" i="12"/>
  <c r="A16" i="12"/>
  <c r="Z44" i="17"/>
  <c r="Z37" i="17"/>
  <c r="Z24" i="18"/>
  <c r="Z32" i="18"/>
  <c r="Z40" i="18"/>
  <c r="Z48" i="18"/>
  <c r="Z56" i="18"/>
  <c r="Z16" i="17"/>
  <c r="Z38" i="17"/>
  <c r="Z31" i="17"/>
  <c r="Z32" i="17"/>
  <c r="Z8" i="18"/>
  <c r="Z25" i="17"/>
  <c r="S1" i="18"/>
  <c r="S3" i="18" s="1"/>
  <c r="Z26" i="17"/>
  <c r="Z13" i="18"/>
  <c r="Z8" i="17"/>
  <c r="Z19" i="17"/>
  <c r="Z55" i="17"/>
  <c r="Z20" i="18"/>
  <c r="Z28" i="18"/>
  <c r="Z36" i="18"/>
  <c r="Z44" i="18"/>
  <c r="Z52" i="18"/>
  <c r="Z60" i="18"/>
  <c r="Z9" i="17"/>
  <c r="Z13" i="17"/>
  <c r="Z20" i="17"/>
  <c r="Z56" i="17"/>
  <c r="Z49" i="17"/>
  <c r="Z3" i="17"/>
  <c r="Z14" i="17"/>
  <c r="Z50" i="17"/>
  <c r="S1" i="17"/>
  <c r="S3" i="17" s="1"/>
  <c r="W41" i="13"/>
  <c r="W5" i="13"/>
  <c r="W29" i="14"/>
  <c r="W53" i="15"/>
  <c r="W5" i="15"/>
  <c r="X27" i="13"/>
  <c r="X51" i="14"/>
  <c r="Y15" i="14"/>
  <c r="V61" i="13"/>
  <c r="V25" i="13"/>
  <c r="V49" i="14"/>
  <c r="V13" i="14"/>
  <c r="V37" i="15"/>
  <c r="Y48" i="13"/>
  <c r="Y47" i="13"/>
  <c r="Y11" i="13"/>
  <c r="Y35" i="14"/>
  <c r="W34" i="13"/>
  <c r="W58" i="14"/>
  <c r="X22" i="14"/>
  <c r="V57" i="13"/>
  <c r="X56" i="13"/>
  <c r="Y55" i="13"/>
  <c r="Y19" i="13"/>
  <c r="Y43" i="14"/>
  <c r="V30" i="13"/>
  <c r="X54" i="14"/>
  <c r="X18" i="14"/>
  <c r="V24" i="13"/>
  <c r="Y48" i="14"/>
  <c r="Y12" i="14"/>
  <c r="W24" i="15"/>
  <c r="V9" i="13"/>
  <c r="W33" i="14"/>
  <c r="W57" i="15"/>
  <c r="W9" i="15"/>
  <c r="V44" i="14"/>
  <c r="X8" i="14"/>
  <c r="V8" i="15"/>
  <c r="W19" i="14"/>
  <c r="X52" i="13"/>
  <c r="X16" i="13"/>
  <c r="X40" i="14"/>
  <c r="X4" i="14"/>
  <c r="V50" i="13"/>
  <c r="V14" i="13"/>
  <c r="Y38" i="14"/>
  <c r="V2" i="15"/>
  <c r="X44" i="17"/>
  <c r="W32" i="18"/>
  <c r="Y41" i="13"/>
  <c r="Y5" i="13"/>
  <c r="Y29" i="14"/>
  <c r="V27" i="13"/>
  <c r="W51" i="14"/>
  <c r="V15" i="14"/>
  <c r="V27" i="15"/>
  <c r="X61" i="13"/>
  <c r="X25" i="13"/>
  <c r="X49" i="14"/>
  <c r="X13" i="14"/>
  <c r="W25" i="15"/>
  <c r="X48" i="13"/>
  <c r="V35" i="13"/>
  <c r="V59" i="14"/>
  <c r="W23" i="14"/>
  <c r="V47" i="15"/>
  <c r="Y34" i="13"/>
  <c r="Y58" i="14"/>
  <c r="W22" i="14"/>
  <c r="V34" i="15"/>
  <c r="W57" i="13"/>
  <c r="W56" i="13"/>
  <c r="V43" i="13"/>
  <c r="V7" i="13"/>
  <c r="W30" i="13"/>
  <c r="W54" i="14"/>
  <c r="W18" i="14"/>
  <c r="V30" i="15"/>
  <c r="Y12" i="13"/>
  <c r="V36" i="14"/>
  <c r="V43" i="17"/>
  <c r="W9" i="13"/>
  <c r="Y33" i="14"/>
  <c r="X44" i="14"/>
  <c r="W8" i="14"/>
  <c r="W8" i="15"/>
  <c r="Y19" i="14"/>
  <c r="V31" i="15"/>
  <c r="V20" i="15"/>
  <c r="W52" i="13"/>
  <c r="W16" i="13"/>
  <c r="W40" i="14"/>
  <c r="W4" i="14"/>
  <c r="V16" i="15"/>
  <c r="X50" i="13"/>
  <c r="X14" i="13"/>
  <c r="V38" i="14"/>
  <c r="W2" i="15"/>
  <c r="V14" i="15"/>
  <c r="W44" i="17"/>
  <c r="V61" i="17"/>
  <c r="Y32" i="18"/>
  <c r="W40" i="18"/>
  <c r="Y8" i="17"/>
  <c r="Y36" i="18"/>
  <c r="W52" i="18"/>
  <c r="X9" i="17"/>
  <c r="Y20" i="17"/>
  <c r="X49" i="17"/>
  <c r="W14" i="17"/>
  <c r="V6" i="17"/>
  <c r="X9" i="18"/>
  <c r="W29" i="18"/>
  <c r="W41" i="18"/>
  <c r="W53" i="18"/>
  <c r="Y27" i="17"/>
  <c r="W45" i="17"/>
  <c r="Y11" i="18"/>
  <c r="X22" i="17"/>
  <c r="Y40" i="17"/>
  <c r="X6" i="18"/>
  <c r="W26" i="18"/>
  <c r="W38" i="18"/>
  <c r="W50" i="18"/>
  <c r="V29" i="13"/>
  <c r="V53" i="14"/>
  <c r="V17" i="14"/>
  <c r="V41" i="15"/>
  <c r="W27" i="13"/>
  <c r="Y51" i="14"/>
  <c r="X15" i="14"/>
  <c r="W27" i="15"/>
  <c r="W61" i="13"/>
  <c r="W25" i="13"/>
  <c r="W49" i="14"/>
  <c r="W13" i="14"/>
  <c r="V48" i="13"/>
  <c r="X35" i="13"/>
  <c r="X59" i="14"/>
  <c r="Y23" i="14"/>
  <c r="W47" i="15"/>
  <c r="V58" i="13"/>
  <c r="V22" i="13"/>
  <c r="Y46" i="14"/>
  <c r="W10" i="14"/>
  <c r="W34" i="15"/>
  <c r="Y45" i="13"/>
  <c r="Y56" i="13"/>
  <c r="X43" i="13"/>
  <c r="X7" i="13"/>
  <c r="Y54" i="13"/>
  <c r="Y18" i="13"/>
  <c r="Y42" i="14"/>
  <c r="W6" i="14"/>
  <c r="W30" i="15"/>
  <c r="X12" i="13"/>
  <c r="X36" i="14"/>
  <c r="V60" i="15"/>
  <c r="V12" i="15"/>
  <c r="X43" i="17"/>
  <c r="V57" i="14"/>
  <c r="V21" i="14"/>
  <c r="V45" i="15"/>
  <c r="W44" i="14"/>
  <c r="Y8" i="14"/>
  <c r="V7" i="14"/>
  <c r="W31" i="15"/>
  <c r="Y52" i="13"/>
  <c r="Y16" i="13"/>
  <c r="Y40" i="14"/>
  <c r="Y4" i="14"/>
  <c r="W16" i="15"/>
  <c r="W50" i="13"/>
  <c r="W14" i="13"/>
  <c r="X38" i="14"/>
  <c r="W14" i="15"/>
  <c r="Y44" i="17"/>
  <c r="X61" i="17"/>
  <c r="Y40" i="18"/>
  <c r="X29" i="13"/>
  <c r="X53" i="14"/>
  <c r="X17" i="14"/>
  <c r="W41" i="15"/>
  <c r="Y51" i="13"/>
  <c r="Y15" i="13"/>
  <c r="W39" i="14"/>
  <c r="V3" i="14"/>
  <c r="V15" i="15"/>
  <c r="Y61" i="13"/>
  <c r="Y25" i="13"/>
  <c r="Y49" i="14"/>
  <c r="Y13" i="14"/>
  <c r="V25" i="15"/>
  <c r="W48" i="13"/>
  <c r="W35" i="13"/>
  <c r="W59" i="14"/>
  <c r="V23" i="14"/>
  <c r="X58" i="13"/>
  <c r="X22" i="13"/>
  <c r="V46" i="14"/>
  <c r="Y10" i="14"/>
  <c r="X45" i="13"/>
  <c r="V44" i="13"/>
  <c r="V20" i="13"/>
  <c r="W43" i="13"/>
  <c r="W7" i="13"/>
  <c r="X54" i="13"/>
  <c r="X18" i="13"/>
  <c r="V42" i="14"/>
  <c r="Y6" i="14"/>
  <c r="V12" i="13"/>
  <c r="W36" i="14"/>
  <c r="W60" i="15"/>
  <c r="W12" i="15"/>
  <c r="Y43" i="17"/>
  <c r="W57" i="14"/>
  <c r="X21" i="14"/>
  <c r="W45" i="15"/>
  <c r="Y44" i="14"/>
  <c r="W56" i="15"/>
  <c r="X7" i="14"/>
  <c r="V40" i="13"/>
  <c r="V4" i="13"/>
  <c r="V28" i="14"/>
  <c r="V4" i="15"/>
  <c r="V4" i="17"/>
  <c r="Y50" i="13"/>
  <c r="Y14" i="13"/>
  <c r="W38" i="14"/>
  <c r="W61" i="17"/>
  <c r="X8" i="18"/>
  <c r="X13" i="18"/>
  <c r="V19" i="17"/>
  <c r="V20" i="18"/>
  <c r="X36" i="18"/>
  <c r="Y9" i="17"/>
  <c r="V56" i="17"/>
  <c r="Y49" i="17"/>
  <c r="V14" i="17"/>
  <c r="V17" i="18"/>
  <c r="Y21" i="18"/>
  <c r="Y33" i="18"/>
  <c r="Y45" i="18"/>
  <c r="Y57" i="18"/>
  <c r="V33" i="17"/>
  <c r="Y51" i="17"/>
  <c r="X14" i="18"/>
  <c r="X28" i="17"/>
  <c r="W46" i="17"/>
  <c r="Y18" i="18"/>
  <c r="Y30" i="18"/>
  <c r="Y42" i="18"/>
  <c r="W29" i="13"/>
  <c r="W53" i="14"/>
  <c r="W17" i="14"/>
  <c r="X51" i="13"/>
  <c r="X15" i="13"/>
  <c r="Y39" i="14"/>
  <c r="X3" i="14"/>
  <c r="W15" i="15"/>
  <c r="V49" i="13"/>
  <c r="V13" i="13"/>
  <c r="V37" i="14"/>
  <c r="W61" i="15"/>
  <c r="W13" i="15"/>
  <c r="Y35" i="13"/>
  <c r="Y59" i="14"/>
  <c r="X23" i="14"/>
  <c r="V35" i="15"/>
  <c r="W58" i="13"/>
  <c r="W22" i="13"/>
  <c r="X46" i="14"/>
  <c r="V10" i="14"/>
  <c r="V22" i="15"/>
  <c r="V45" i="13"/>
  <c r="X44" i="13"/>
  <c r="X20" i="13"/>
  <c r="Y43" i="13"/>
  <c r="Y7" i="13"/>
  <c r="V54" i="13"/>
  <c r="V18" i="13"/>
  <c r="X42" i="14"/>
  <c r="V6" i="14"/>
  <c r="V18" i="15"/>
  <c r="W12" i="13"/>
  <c r="Y36" i="14"/>
  <c r="W43" i="17"/>
  <c r="Y57" i="14"/>
  <c r="W21" i="14"/>
  <c r="V8" i="13"/>
  <c r="V32" i="14"/>
  <c r="W7" i="14"/>
  <c r="V19" i="15"/>
  <c r="X40" i="13"/>
  <c r="X4" i="13"/>
  <c r="X28" i="14"/>
  <c r="V52" i="15"/>
  <c r="W4" i="15"/>
  <c r="X4" i="17"/>
  <c r="V38" i="13"/>
  <c r="V2" i="14"/>
  <c r="Y26" i="14"/>
  <c r="V50" i="15"/>
  <c r="V15" i="17"/>
  <c r="Y61" i="17"/>
  <c r="Y48" i="18"/>
  <c r="V16" i="17"/>
  <c r="V32" i="17"/>
  <c r="Y29" i="13"/>
  <c r="Y53" i="14"/>
  <c r="Y17" i="14"/>
  <c r="V29" i="15"/>
  <c r="W51" i="13"/>
  <c r="W15" i="13"/>
  <c r="V39" i="14"/>
  <c r="W3" i="14"/>
  <c r="X49" i="13"/>
  <c r="X13" i="13"/>
  <c r="X37" i="14"/>
  <c r="V59" i="13"/>
  <c r="V23" i="13"/>
  <c r="W47" i="14"/>
  <c r="V11" i="14"/>
  <c r="W35" i="15"/>
  <c r="Y58" i="13"/>
  <c r="Y22" i="13"/>
  <c r="W46" i="14"/>
  <c r="X10" i="14"/>
  <c r="W22" i="15"/>
  <c r="W45" i="13"/>
  <c r="W44" i="13"/>
  <c r="W20" i="13"/>
  <c r="V31" i="13"/>
  <c r="W55" i="14"/>
  <c r="W54" i="13"/>
  <c r="W18" i="13"/>
  <c r="W42" i="14"/>
  <c r="X6" i="14"/>
  <c r="W18" i="15"/>
  <c r="Y36" i="13"/>
  <c r="V60" i="14"/>
  <c r="V24" i="14"/>
  <c r="V48" i="15"/>
  <c r="X57" i="14"/>
  <c r="Y21" i="14"/>
  <c r="V33" i="15"/>
  <c r="X8" i="13"/>
  <c r="X32" i="14"/>
  <c r="W44" i="15"/>
  <c r="Y7" i="14"/>
  <c r="W19" i="15"/>
  <c r="W40" i="13"/>
  <c r="W4" i="13"/>
  <c r="W28" i="14"/>
  <c r="W52" i="15"/>
  <c r="W4" i="17"/>
  <c r="X38" i="13"/>
  <c r="X2" i="14"/>
  <c r="V26" i="14"/>
  <c r="W50" i="15"/>
  <c r="X15" i="17"/>
  <c r="Y24" i="18"/>
  <c r="V48" i="18"/>
  <c r="X16" i="17"/>
  <c r="V11" i="17"/>
  <c r="X32" i="17"/>
  <c r="Y8" i="18"/>
  <c r="X7" i="17"/>
  <c r="Y13" i="18"/>
  <c r="Y19" i="17"/>
  <c r="W20" i="18"/>
  <c r="V60" i="18"/>
  <c r="V13" i="17"/>
  <c r="W56" i="17"/>
  <c r="W17" i="18"/>
  <c r="X21" i="18"/>
  <c r="X33" i="18"/>
  <c r="X45" i="18"/>
  <c r="V53" i="13"/>
  <c r="V17" i="13"/>
  <c r="V41" i="14"/>
  <c r="V5" i="14"/>
  <c r="W29" i="15"/>
  <c r="V51" i="13"/>
  <c r="V15" i="13"/>
  <c r="X39" i="14"/>
  <c r="Y3" i="14"/>
  <c r="W3" i="15"/>
  <c r="W49" i="13"/>
  <c r="W13" i="13"/>
  <c r="W37" i="14"/>
  <c r="V61" i="15"/>
  <c r="V13" i="15"/>
  <c r="X59" i="13"/>
  <c r="X23" i="13"/>
  <c r="Y47" i="14"/>
  <c r="X11" i="14"/>
  <c r="V46" i="13"/>
  <c r="V10" i="13"/>
  <c r="Y34" i="14"/>
  <c r="Y33" i="13"/>
  <c r="Y44" i="13"/>
  <c r="Y20" i="13"/>
  <c r="X31" i="13"/>
  <c r="Y55" i="14"/>
  <c r="Y42" i="13"/>
  <c r="Y6" i="13"/>
  <c r="Y30" i="14"/>
  <c r="V6" i="15"/>
  <c r="X36" i="13"/>
  <c r="X60" i="14"/>
  <c r="X24" i="14"/>
  <c r="W48" i="15"/>
  <c r="Y21" i="13"/>
  <c r="V45" i="14"/>
  <c r="V9" i="14"/>
  <c r="W33" i="15"/>
  <c r="W8" i="13"/>
  <c r="W32" i="14"/>
  <c r="W31" i="14"/>
  <c r="Y40" i="13"/>
  <c r="Y4" i="13"/>
  <c r="Y28" i="14"/>
  <c r="Y4" i="17"/>
  <c r="W38" i="13"/>
  <c r="W2" i="14"/>
  <c r="X26" i="14"/>
  <c r="Y15" i="17"/>
  <c r="V24" i="18"/>
  <c r="X48" i="18"/>
  <c r="W16" i="17"/>
  <c r="X11" i="17"/>
  <c r="W32" i="17"/>
  <c r="X53" i="13"/>
  <c r="X17" i="13"/>
  <c r="X41" i="14"/>
  <c r="X5" i="14"/>
  <c r="Y39" i="13"/>
  <c r="Y3" i="13"/>
  <c r="V27" i="14"/>
  <c r="V51" i="15"/>
  <c r="V3" i="15"/>
  <c r="Y49" i="13"/>
  <c r="Y13" i="13"/>
  <c r="Y37" i="14"/>
  <c r="W49" i="15"/>
  <c r="W59" i="13"/>
  <c r="W23" i="13"/>
  <c r="V47" i="14"/>
  <c r="Y11" i="14"/>
  <c r="V23" i="15"/>
  <c r="X46" i="13"/>
  <c r="X10" i="13"/>
  <c r="V34" i="14"/>
  <c r="V58" i="15"/>
  <c r="V10" i="15"/>
  <c r="X33" i="13"/>
  <c r="V32" i="13"/>
  <c r="W31" i="13"/>
  <c r="V55" i="14"/>
  <c r="X42" i="13"/>
  <c r="X6" i="13"/>
  <c r="V30" i="14"/>
  <c r="V54" i="15"/>
  <c r="V36" i="13"/>
  <c r="W60" i="14"/>
  <c r="W24" i="14"/>
  <c r="X21" i="13"/>
  <c r="X45" i="14"/>
  <c r="X9" i="14"/>
  <c r="Y8" i="13"/>
  <c r="Y32" i="14"/>
  <c r="V20" i="14"/>
  <c r="W32" i="15"/>
  <c r="Y31" i="14"/>
  <c r="V55" i="15"/>
  <c r="V7" i="15"/>
  <c r="V28" i="13"/>
  <c r="V52" i="14"/>
  <c r="V16" i="14"/>
  <c r="V40" i="15"/>
  <c r="Y38" i="13"/>
  <c r="Y2" i="14"/>
  <c r="W26" i="14"/>
  <c r="V38" i="15"/>
  <c r="V32" i="15"/>
  <c r="W15" i="17"/>
  <c r="X24" i="18"/>
  <c r="W53" i="13"/>
  <c r="W17" i="13"/>
  <c r="W41" i="14"/>
  <c r="W5" i="14"/>
  <c r="V17" i="15"/>
  <c r="X39" i="13"/>
  <c r="X3" i="13"/>
  <c r="X27" i="14"/>
  <c r="W51" i="15"/>
  <c r="V37" i="13"/>
  <c r="X61" i="14"/>
  <c r="V25" i="14"/>
  <c r="Y60" i="13"/>
  <c r="Y59" i="13"/>
  <c r="Y23" i="13"/>
  <c r="X47" i="14"/>
  <c r="W11" i="14"/>
  <c r="W23" i="15"/>
  <c r="W46" i="13"/>
  <c r="W10" i="13"/>
  <c r="X34" i="14"/>
  <c r="W58" i="15"/>
  <c r="W10" i="15"/>
  <c r="W33" i="13"/>
  <c r="X32" i="13"/>
  <c r="Y31" i="13"/>
  <c r="X55" i="14"/>
  <c r="W42" i="13"/>
  <c r="W6" i="13"/>
  <c r="X30" i="14"/>
  <c r="W54" i="15"/>
  <c r="W6" i="15"/>
  <c r="W36" i="13"/>
  <c r="Y60" i="14"/>
  <c r="Y24" i="14"/>
  <c r="V36" i="15"/>
  <c r="V21" i="13"/>
  <c r="W45" i="14"/>
  <c r="W9" i="14"/>
  <c r="V21" i="15"/>
  <c r="V56" i="14"/>
  <c r="X20" i="14"/>
  <c r="V31" i="14"/>
  <c r="W55" i="15"/>
  <c r="W7" i="15"/>
  <c r="X28" i="13"/>
  <c r="X52" i="14"/>
  <c r="X16" i="14"/>
  <c r="W40" i="15"/>
  <c r="V2" i="13"/>
  <c r="V26" i="13"/>
  <c r="Y50" i="14"/>
  <c r="W14" i="14"/>
  <c r="W38" i="15"/>
  <c r="V37" i="17"/>
  <c r="W24" i="18"/>
  <c r="W11" i="17"/>
  <c r="V25" i="17"/>
  <c r="W26" i="17"/>
  <c r="Y55" i="17"/>
  <c r="V28" i="18"/>
  <c r="W44" i="18"/>
  <c r="Y13" i="17"/>
  <c r="V3" i="17"/>
  <c r="Y53" i="13"/>
  <c r="Y17" i="13"/>
  <c r="Y41" i="14"/>
  <c r="Y5" i="14"/>
  <c r="W17" i="15"/>
  <c r="V39" i="13"/>
  <c r="V3" i="13"/>
  <c r="W27" i="14"/>
  <c r="X37" i="13"/>
  <c r="W61" i="14"/>
  <c r="X25" i="14"/>
  <c r="V49" i="15"/>
  <c r="X60" i="13"/>
  <c r="V47" i="13"/>
  <c r="V11" i="13"/>
  <c r="V35" i="14"/>
  <c r="Y46" i="13"/>
  <c r="Y10" i="13"/>
  <c r="W34" i="14"/>
  <c r="V33" i="13"/>
  <c r="W32" i="13"/>
  <c r="V55" i="13"/>
  <c r="V19" i="13"/>
  <c r="V43" i="14"/>
  <c r="V42" i="13"/>
  <c r="V6" i="13"/>
  <c r="W30" i="14"/>
  <c r="Y24" i="13"/>
  <c r="V48" i="14"/>
  <c r="V12" i="14"/>
  <c r="W36" i="15"/>
  <c r="W21" i="13"/>
  <c r="Y45" i="14"/>
  <c r="Y9" i="14"/>
  <c r="W21" i="15"/>
  <c r="X56" i="14"/>
  <c r="W20" i="14"/>
  <c r="W20" i="15"/>
  <c r="X31" i="14"/>
  <c r="W28" i="13"/>
  <c r="W52" i="14"/>
  <c r="W16" i="14"/>
  <c r="X2" i="13"/>
  <c r="X26" i="13"/>
  <c r="V50" i="14"/>
  <c r="Y14" i="14"/>
  <c r="X37" i="17"/>
  <c r="V56" i="18"/>
  <c r="W38" i="17"/>
  <c r="V31" i="17"/>
  <c r="X25" i="17"/>
  <c r="Y26" i="17"/>
  <c r="V55" i="17"/>
  <c r="X28" i="18"/>
  <c r="Y44" i="18"/>
  <c r="X3" i="17"/>
  <c r="V50" i="17"/>
  <c r="V41" i="13"/>
  <c r="V5" i="13"/>
  <c r="V29" i="14"/>
  <c r="V5" i="15"/>
  <c r="W39" i="13"/>
  <c r="W3" i="13"/>
  <c r="Y27" i="14"/>
  <c r="V39" i="15"/>
  <c r="W37" i="13"/>
  <c r="Y61" i="14"/>
  <c r="W25" i="14"/>
  <c r="W37" i="15"/>
  <c r="W60" i="13"/>
  <c r="X47" i="13"/>
  <c r="X11" i="13"/>
  <c r="X35" i="14"/>
  <c r="V59" i="15"/>
  <c r="V11" i="15"/>
  <c r="V34" i="13"/>
  <c r="V58" i="14"/>
  <c r="Y22" i="14"/>
  <c r="V46" i="15"/>
  <c r="Y57" i="13"/>
  <c r="Y32" i="13"/>
  <c r="X55" i="13"/>
  <c r="X19" i="13"/>
  <c r="X43" i="14"/>
  <c r="Y30" i="13"/>
  <c r="Y54" i="14"/>
  <c r="Y18" i="14"/>
  <c r="V42" i="15"/>
  <c r="X24" i="13"/>
  <c r="X48" i="14"/>
  <c r="X12" i="14"/>
  <c r="Y9" i="13"/>
  <c r="V33" i="14"/>
  <c r="W56" i="14"/>
  <c r="Y20" i="14"/>
  <c r="V19" i="14"/>
  <c r="V43" i="15"/>
  <c r="Y28" i="13"/>
  <c r="Y52" i="14"/>
  <c r="Y16" i="14"/>
  <c r="V28" i="15"/>
  <c r="V56" i="15"/>
  <c r="W2" i="13"/>
  <c r="W26" i="13"/>
  <c r="X50" i="14"/>
  <c r="V14" i="14"/>
  <c r="V26" i="15"/>
  <c r="W37" i="17"/>
  <c r="V32" i="18"/>
  <c r="X56" i="18"/>
  <c r="Y38" i="17"/>
  <c r="X31" i="17"/>
  <c r="W25" i="17"/>
  <c r="V26" i="17"/>
  <c r="V8" i="17"/>
  <c r="W55" i="17"/>
  <c r="W28" i="18"/>
  <c r="V20" i="17"/>
  <c r="Y3" i="17"/>
  <c r="Y5" i="18"/>
  <c r="Y25" i="18"/>
  <c r="Y37" i="18"/>
  <c r="V60" i="13"/>
  <c r="X34" i="13"/>
  <c r="V44" i="17"/>
  <c r="X38" i="17"/>
  <c r="W13" i="18"/>
  <c r="X20" i="18"/>
  <c r="X52" i="18"/>
  <c r="W13" i="17"/>
  <c r="Y6" i="17"/>
  <c r="V25" i="18"/>
  <c r="X41" i="18"/>
  <c r="X57" i="18"/>
  <c r="V39" i="17"/>
  <c r="Y57" i="17"/>
  <c r="Y22" i="17"/>
  <c r="X46" i="17"/>
  <c r="X18" i="18"/>
  <c r="V34" i="18"/>
  <c r="W46" i="18"/>
  <c r="Y58" i="18"/>
  <c r="W2" i="17"/>
  <c r="W35" i="17"/>
  <c r="Y59" i="17"/>
  <c r="V15" i="18"/>
  <c r="V7" i="18"/>
  <c r="Y27" i="18"/>
  <c r="Y39" i="18"/>
  <c r="Y51" i="18"/>
  <c r="W18" i="17"/>
  <c r="V36" i="17"/>
  <c r="W54" i="17"/>
  <c r="Y10" i="17"/>
  <c r="V58" i="17"/>
  <c r="W58" i="18"/>
  <c r="Y16" i="18"/>
  <c r="V53" i="15"/>
  <c r="W47" i="13"/>
  <c r="X58" i="14"/>
  <c r="W42" i="15"/>
  <c r="V40" i="18"/>
  <c r="Y20" i="18"/>
  <c r="Y52" i="18"/>
  <c r="X6" i="17"/>
  <c r="X25" i="18"/>
  <c r="Y41" i="18"/>
  <c r="W57" i="18"/>
  <c r="X39" i="17"/>
  <c r="V11" i="18"/>
  <c r="V22" i="17"/>
  <c r="Y46" i="17"/>
  <c r="W18" i="18"/>
  <c r="X34" i="18"/>
  <c r="Y46" i="18"/>
  <c r="V17" i="17"/>
  <c r="V23" i="17"/>
  <c r="V41" i="17"/>
  <c r="V59" i="17"/>
  <c r="X15" i="18"/>
  <c r="X7" i="18"/>
  <c r="V27" i="18"/>
  <c r="V39" i="18"/>
  <c r="V51" i="18"/>
  <c r="Y18" i="17"/>
  <c r="X36" i="17"/>
  <c r="Y54" i="17"/>
  <c r="V10" i="17"/>
  <c r="W12" i="14"/>
  <c r="Y2" i="17"/>
  <c r="W11" i="13"/>
  <c r="V22" i="14"/>
  <c r="V52" i="13"/>
  <c r="Y2" i="13"/>
  <c r="Y37" i="17"/>
  <c r="X40" i="18"/>
  <c r="Y11" i="17"/>
  <c r="Y25" i="17"/>
  <c r="X20" i="17"/>
  <c r="W3" i="17"/>
  <c r="X17" i="18"/>
  <c r="W25" i="18"/>
  <c r="V45" i="18"/>
  <c r="V21" i="17"/>
  <c r="Y39" i="17"/>
  <c r="X11" i="18"/>
  <c r="V28" i="17"/>
  <c r="V52" i="17"/>
  <c r="V22" i="18"/>
  <c r="W34" i="18"/>
  <c r="V50" i="18"/>
  <c r="X17" i="17"/>
  <c r="X23" i="17"/>
  <c r="X41" i="17"/>
  <c r="W59" i="17"/>
  <c r="W15" i="18"/>
  <c r="W7" i="18"/>
  <c r="X27" i="18"/>
  <c r="X39" i="18"/>
  <c r="X51" i="18"/>
  <c r="V18" i="17"/>
  <c r="W36" i="17"/>
  <c r="V60" i="17"/>
  <c r="X10" i="17"/>
  <c r="V57" i="18"/>
  <c r="Y35" i="17"/>
  <c r="W35" i="14"/>
  <c r="V16" i="13"/>
  <c r="Y26" i="13"/>
  <c r="Y31" i="17"/>
  <c r="X8" i="17"/>
  <c r="Y28" i="18"/>
  <c r="Y60" i="18"/>
  <c r="W20" i="17"/>
  <c r="Y17" i="18"/>
  <c r="V29" i="18"/>
  <c r="W45" i="18"/>
  <c r="X21" i="17"/>
  <c r="W39" i="17"/>
  <c r="W11" i="18"/>
  <c r="W28" i="17"/>
  <c r="X52" i="17"/>
  <c r="X22" i="18"/>
  <c r="Y34" i="18"/>
  <c r="X50" i="18"/>
  <c r="W17" i="17"/>
  <c r="Y23" i="17"/>
  <c r="W41" i="17"/>
  <c r="V10" i="18"/>
  <c r="V61" i="18"/>
  <c r="Y7" i="18"/>
  <c r="W27" i="18"/>
  <c r="W39" i="18"/>
  <c r="W51" i="18"/>
  <c r="X18" i="17"/>
  <c r="Y36" i="17"/>
  <c r="X60" i="17"/>
  <c r="V38" i="17"/>
  <c r="W6" i="17"/>
  <c r="V18" i="18"/>
  <c r="W3" i="18"/>
  <c r="W10" i="17"/>
  <c r="Y37" i="13"/>
  <c r="V24" i="15"/>
  <c r="V9" i="15"/>
  <c r="V40" i="14"/>
  <c r="W50" i="14"/>
  <c r="W48" i="18"/>
  <c r="W31" i="17"/>
  <c r="W8" i="17"/>
  <c r="X60" i="18"/>
  <c r="Y14" i="17"/>
  <c r="V5" i="18"/>
  <c r="X29" i="18"/>
  <c r="V49" i="18"/>
  <c r="W21" i="17"/>
  <c r="V45" i="17"/>
  <c r="V14" i="18"/>
  <c r="Y28" i="17"/>
  <c r="W52" i="17"/>
  <c r="W22" i="18"/>
  <c r="V38" i="18"/>
  <c r="Y50" i="18"/>
  <c r="Y17" i="17"/>
  <c r="W23" i="17"/>
  <c r="Y41" i="17"/>
  <c r="X10" i="18"/>
  <c r="X61" i="18"/>
  <c r="V19" i="18"/>
  <c r="V31" i="18"/>
  <c r="V43" i="18"/>
  <c r="V55" i="18"/>
  <c r="V24" i="17"/>
  <c r="W42" i="17"/>
  <c r="W60" i="17"/>
  <c r="V2" i="18"/>
  <c r="Y33" i="17"/>
  <c r="Y23" i="18"/>
  <c r="V61" i="14"/>
  <c r="W59" i="15"/>
  <c r="W46" i="15"/>
  <c r="W55" i="13"/>
  <c r="Y56" i="14"/>
  <c r="V4" i="14"/>
  <c r="X14" i="14"/>
  <c r="X32" i="18"/>
  <c r="V36" i="18"/>
  <c r="W60" i="18"/>
  <c r="X56" i="17"/>
  <c r="X14" i="17"/>
  <c r="X5" i="18"/>
  <c r="Y29" i="18"/>
  <c r="X49" i="18"/>
  <c r="Y21" i="17"/>
  <c r="X45" i="17"/>
  <c r="W14" i="18"/>
  <c r="W34" i="17"/>
  <c r="X58" i="17"/>
  <c r="Y22" i="18"/>
  <c r="X38" i="18"/>
  <c r="Y54" i="18"/>
  <c r="V4" i="18"/>
  <c r="V29" i="17"/>
  <c r="Y47" i="17"/>
  <c r="W10" i="18"/>
  <c r="W61" i="18"/>
  <c r="X19" i="18"/>
  <c r="X31" i="18"/>
  <c r="X43" i="18"/>
  <c r="X55" i="18"/>
  <c r="X24" i="17"/>
  <c r="Y42" i="17"/>
  <c r="X59" i="17"/>
  <c r="X2" i="18"/>
  <c r="X29" i="14"/>
  <c r="W8" i="18"/>
  <c r="W21" i="18"/>
  <c r="W57" i="17"/>
  <c r="X46" i="18"/>
  <c r="Y35" i="18"/>
  <c r="Y27" i="13"/>
  <c r="Y25" i="14"/>
  <c r="W19" i="13"/>
  <c r="X19" i="14"/>
  <c r="W56" i="18"/>
  <c r="V7" i="17"/>
  <c r="X19" i="17"/>
  <c r="W36" i="18"/>
  <c r="Y56" i="17"/>
  <c r="W5" i="18"/>
  <c r="V33" i="18"/>
  <c r="W49" i="18"/>
  <c r="V27" i="17"/>
  <c r="Y45" i="17"/>
  <c r="Y14" i="18"/>
  <c r="Y34" i="17"/>
  <c r="W58" i="17"/>
  <c r="V26" i="18"/>
  <c r="Y38" i="18"/>
  <c r="V54" i="18"/>
  <c r="X4" i="18"/>
  <c r="X29" i="17"/>
  <c r="V47" i="17"/>
  <c r="Y10" i="18"/>
  <c r="Y61" i="18"/>
  <c r="W19" i="18"/>
  <c r="W31" i="18"/>
  <c r="W43" i="18"/>
  <c r="W55" i="18"/>
  <c r="W24" i="17"/>
  <c r="V42" i="17"/>
  <c r="X51" i="17"/>
  <c r="W2" i="18"/>
  <c r="V41" i="18"/>
  <c r="X54" i="17"/>
  <c r="V51" i="14"/>
  <c r="W43" i="14"/>
  <c r="V8" i="14"/>
  <c r="Y56" i="18"/>
  <c r="Y32" i="17"/>
  <c r="Y7" i="17"/>
  <c r="W19" i="17"/>
  <c r="X50" i="17"/>
  <c r="Y9" i="18"/>
  <c r="W33" i="18"/>
  <c r="Y49" i="18"/>
  <c r="X27" i="17"/>
  <c r="V51" i="17"/>
  <c r="V12" i="17"/>
  <c r="V34" i="17"/>
  <c r="Y58" i="17"/>
  <c r="X26" i="18"/>
  <c r="V42" i="18"/>
  <c r="X54" i="18"/>
  <c r="W4" i="18"/>
  <c r="W29" i="17"/>
  <c r="W47" i="17"/>
  <c r="Y12" i="18"/>
  <c r="Y52" i="17"/>
  <c r="Y19" i="18"/>
  <c r="Y31" i="18"/>
  <c r="Y43" i="18"/>
  <c r="Y55" i="18"/>
  <c r="Y24" i="17"/>
  <c r="X42" i="17"/>
  <c r="V5" i="17"/>
  <c r="Y2" i="18"/>
  <c r="V13" i="18"/>
  <c r="W30" i="18"/>
  <c r="Y59" i="18"/>
  <c r="W15" i="14"/>
  <c r="X30" i="13"/>
  <c r="X9" i="13"/>
  <c r="W7" i="17"/>
  <c r="V44" i="18"/>
  <c r="V9" i="17"/>
  <c r="W50" i="17"/>
  <c r="V9" i="18"/>
  <c r="V37" i="18"/>
  <c r="V53" i="18"/>
  <c r="W27" i="17"/>
  <c r="W51" i="17"/>
  <c r="X12" i="17"/>
  <c r="X34" i="17"/>
  <c r="Y6" i="18"/>
  <c r="Y26" i="18"/>
  <c r="X42" i="18"/>
  <c r="W54" i="18"/>
  <c r="Y4" i="18"/>
  <c r="Y29" i="17"/>
  <c r="V53" i="17"/>
  <c r="V12" i="18"/>
  <c r="Y3" i="18"/>
  <c r="V23" i="18"/>
  <c r="V35" i="18"/>
  <c r="V47" i="18"/>
  <c r="V59" i="18"/>
  <c r="W30" i="17"/>
  <c r="V48" i="17"/>
  <c r="X5" i="17"/>
  <c r="V16" i="18"/>
  <c r="V56" i="13"/>
  <c r="X13" i="17"/>
  <c r="W40" i="17"/>
  <c r="Y53" i="17"/>
  <c r="X30" i="17"/>
  <c r="X41" i="13"/>
  <c r="V54" i="14"/>
  <c r="W24" i="13"/>
  <c r="X33" i="14"/>
  <c r="W43" i="15"/>
  <c r="W28" i="15"/>
  <c r="Y16" i="17"/>
  <c r="X26" i="17"/>
  <c r="X44" i="18"/>
  <c r="W9" i="17"/>
  <c r="V49" i="17"/>
  <c r="Y50" i="17"/>
  <c r="W9" i="18"/>
  <c r="X37" i="18"/>
  <c r="X53" i="18"/>
  <c r="X33" i="17"/>
  <c r="V57" i="17"/>
  <c r="W12" i="17"/>
  <c r="V40" i="17"/>
  <c r="V6" i="18"/>
  <c r="V30" i="18"/>
  <c r="W42" i="18"/>
  <c r="V58" i="18"/>
  <c r="V2" i="17"/>
  <c r="V35" i="17"/>
  <c r="X53" i="17"/>
  <c r="X12" i="18"/>
  <c r="V3" i="18"/>
  <c r="X23" i="18"/>
  <c r="X35" i="18"/>
  <c r="X47" i="18"/>
  <c r="X59" i="18"/>
  <c r="Y30" i="17"/>
  <c r="X48" i="17"/>
  <c r="W5" i="17"/>
  <c r="X16" i="18"/>
  <c r="V57" i="15"/>
  <c r="V52" i="18"/>
  <c r="W22" i="17"/>
  <c r="Y15" i="18"/>
  <c r="X5" i="13"/>
  <c r="W39" i="15"/>
  <c r="W11" i="15"/>
  <c r="X57" i="13"/>
  <c r="V18" i="14"/>
  <c r="W48" i="14"/>
  <c r="W26" i="15"/>
  <c r="V8" i="18"/>
  <c r="X55" i="17"/>
  <c r="W49" i="17"/>
  <c r="V21" i="18"/>
  <c r="W37" i="18"/>
  <c r="Y53" i="18"/>
  <c r="W33" i="17"/>
  <c r="X57" i="17"/>
  <c r="Y12" i="17"/>
  <c r="X40" i="17"/>
  <c r="W6" i="18"/>
  <c r="X30" i="18"/>
  <c r="V46" i="18"/>
  <c r="X58" i="18"/>
  <c r="X2" i="17"/>
  <c r="X35" i="17"/>
  <c r="W53" i="17"/>
  <c r="W12" i="18"/>
  <c r="X3" i="18"/>
  <c r="W23" i="18"/>
  <c r="W35" i="18"/>
  <c r="W47" i="18"/>
  <c r="W59" i="18"/>
  <c r="V30" i="17"/>
  <c r="W48" i="17"/>
  <c r="Y5" i="17"/>
  <c r="W16" i="18"/>
  <c r="Y47" i="18"/>
  <c r="AB3" i="18" l="1"/>
  <c r="AE3" i="18" s="1"/>
  <c r="AA3" i="18"/>
  <c r="AB35" i="17"/>
  <c r="AE35" i="17" s="1"/>
  <c r="AA35" i="17"/>
  <c r="AB2" i="17"/>
  <c r="AE2" i="17" s="1"/>
  <c r="AA2" i="17"/>
  <c r="AA58" i="18"/>
  <c r="AB58" i="18"/>
  <c r="AG46" i="18"/>
  <c r="AE46" i="18"/>
  <c r="AF46" i="18"/>
  <c r="AB30" i="18"/>
  <c r="AE30" i="18" s="1"/>
  <c r="AA30" i="18"/>
  <c r="AA40" i="17"/>
  <c r="AB40" i="17"/>
  <c r="AE40" i="17" s="1"/>
  <c r="AA57" i="17"/>
  <c r="AB57" i="17"/>
  <c r="AG21" i="18"/>
  <c r="AE21" i="18"/>
  <c r="AF21" i="18"/>
  <c r="AB55" i="17"/>
  <c r="AE55" i="17" s="1"/>
  <c r="AA55" i="17"/>
  <c r="C29" i="12"/>
  <c r="AA57" i="13"/>
  <c r="AB57" i="13"/>
  <c r="C60" i="12"/>
  <c r="C46" i="12"/>
  <c r="AA5" i="13"/>
  <c r="AB5" i="13"/>
  <c r="AE5" i="13" s="1"/>
  <c r="AI57" i="15"/>
  <c r="B33" i="12"/>
  <c r="AG57" i="15"/>
  <c r="AH57" i="15"/>
  <c r="AA16" i="18"/>
  <c r="AB16" i="18"/>
  <c r="AA48" i="17"/>
  <c r="AB48" i="17"/>
  <c r="AE48" i="17" s="1"/>
  <c r="AA59" i="18"/>
  <c r="AB59" i="18"/>
  <c r="AA47" i="18"/>
  <c r="AB47" i="18"/>
  <c r="AE47" i="18" s="1"/>
  <c r="AA35" i="18"/>
  <c r="AB35" i="18"/>
  <c r="AE35" i="18" s="1"/>
  <c r="AA23" i="18"/>
  <c r="AB23" i="18"/>
  <c r="AE23" i="18" s="1"/>
  <c r="AB12" i="18"/>
  <c r="AE12" i="18" s="1"/>
  <c r="AA12" i="18"/>
  <c r="AA53" i="17"/>
  <c r="AB53" i="17"/>
  <c r="AE53" i="17" s="1"/>
  <c r="AG58" i="18"/>
  <c r="AE58" i="18"/>
  <c r="AF58" i="18"/>
  <c r="AG6" i="18"/>
  <c r="AE6" i="18"/>
  <c r="AF6" i="18"/>
  <c r="AG57" i="17"/>
  <c r="AV2" i="17" s="1"/>
  <c r="AE57" i="17"/>
  <c r="AF57" i="17"/>
  <c r="AA33" i="17"/>
  <c r="AB33" i="17"/>
  <c r="AE33" i="17" s="1"/>
  <c r="AA53" i="18"/>
  <c r="AB53" i="18"/>
  <c r="AE53" i="18" s="1"/>
  <c r="AA37" i="18"/>
  <c r="AB37" i="18"/>
  <c r="AE37" i="18" s="1"/>
  <c r="AA44" i="18"/>
  <c r="AB44" i="18"/>
  <c r="AE44" i="18" s="1"/>
  <c r="AA26" i="17"/>
  <c r="AB26" i="17"/>
  <c r="C41" i="12"/>
  <c r="C8" i="12"/>
  <c r="AA33" i="14"/>
  <c r="AB33" i="14"/>
  <c r="AE33" i="14" s="1"/>
  <c r="AA41" i="13"/>
  <c r="AB41" i="13"/>
  <c r="AA30" i="17"/>
  <c r="AB30" i="17"/>
  <c r="AE30" i="17" s="1"/>
  <c r="AA13" i="17"/>
  <c r="AB13" i="17"/>
  <c r="AE13" i="17" s="1"/>
  <c r="AG56" i="13"/>
  <c r="AE56" i="13"/>
  <c r="AF56" i="13"/>
  <c r="AE16" i="18"/>
  <c r="AF16" i="18"/>
  <c r="AG16" i="18"/>
  <c r="AA5" i="17"/>
  <c r="AB5" i="17"/>
  <c r="AE5" i="17" s="1"/>
  <c r="AG59" i="18"/>
  <c r="AE59" i="18"/>
  <c r="AF59" i="18"/>
  <c r="AB42" i="18"/>
  <c r="AE42" i="18" s="1"/>
  <c r="AA42" i="18"/>
  <c r="AA34" i="17"/>
  <c r="AB34" i="17"/>
  <c r="AE34" i="17" s="1"/>
  <c r="AA12" i="17"/>
  <c r="AB12" i="17"/>
  <c r="AE12" i="17" s="1"/>
  <c r="AA9" i="13"/>
  <c r="AB9" i="13"/>
  <c r="AE9" i="13" s="1"/>
  <c r="AA30" i="13"/>
  <c r="AB30" i="13"/>
  <c r="AA42" i="17"/>
  <c r="AB42" i="17"/>
  <c r="AE42" i="17" s="1"/>
  <c r="AA47" i="17"/>
  <c r="AB54" i="18"/>
  <c r="AE54" i="18" s="1"/>
  <c r="AA54" i="18"/>
  <c r="AA26" i="18"/>
  <c r="AB26" i="18"/>
  <c r="AF12" i="17"/>
  <c r="AG51" i="17"/>
  <c r="AT6" i="17" s="1"/>
  <c r="AF51" i="17"/>
  <c r="AE51" i="17"/>
  <c r="AB27" i="17"/>
  <c r="AE27" i="17" s="1"/>
  <c r="AA27" i="17"/>
  <c r="AA50" i="17"/>
  <c r="AB50" i="17"/>
  <c r="AE50" i="17" s="1"/>
  <c r="AG51" i="14"/>
  <c r="AE51" i="14"/>
  <c r="AF51" i="14"/>
  <c r="AA54" i="17"/>
  <c r="AB54" i="17"/>
  <c r="AE54" i="17" s="1"/>
  <c r="AG41" i="18"/>
  <c r="AE41" i="18"/>
  <c r="AF41" i="18"/>
  <c r="AB51" i="17"/>
  <c r="AA51" i="17"/>
  <c r="AA29" i="17"/>
  <c r="AB29" i="17"/>
  <c r="AE29" i="17" s="1"/>
  <c r="AA4" i="18"/>
  <c r="AB4" i="18"/>
  <c r="AE4" i="18" s="1"/>
  <c r="AG26" i="18"/>
  <c r="AF26" i="18"/>
  <c r="AE26" i="18"/>
  <c r="AB19" i="17"/>
  <c r="AE19" i="17" s="1"/>
  <c r="AA19" i="17"/>
  <c r="AA19" i="14"/>
  <c r="AB19" i="14"/>
  <c r="AE19" i="14" s="1"/>
  <c r="AA46" i="18"/>
  <c r="AB46" i="18"/>
  <c r="AA29" i="14"/>
  <c r="AB29" i="14"/>
  <c r="AE29" i="14" s="1"/>
  <c r="AA2" i="18"/>
  <c r="AB2" i="18"/>
  <c r="AE2" i="18" s="1"/>
  <c r="AB59" i="17"/>
  <c r="AA59" i="17"/>
  <c r="AA24" i="17"/>
  <c r="AB24" i="17"/>
  <c r="AE24" i="17" s="1"/>
  <c r="AA55" i="18"/>
  <c r="AB55" i="18"/>
  <c r="AE55" i="18" s="1"/>
  <c r="AA43" i="18"/>
  <c r="AB43" i="18"/>
  <c r="AE43" i="18" s="1"/>
  <c r="AA31" i="18"/>
  <c r="AB31" i="18"/>
  <c r="AA19" i="18"/>
  <c r="AB19" i="18"/>
  <c r="AE19" i="18" s="1"/>
  <c r="AB47" i="17"/>
  <c r="AE47" i="17" s="1"/>
  <c r="AA38" i="18"/>
  <c r="AB38" i="18"/>
  <c r="AE38" i="18" s="1"/>
  <c r="AA58" i="17"/>
  <c r="AB58" i="17"/>
  <c r="AA45" i="17"/>
  <c r="AB45" i="17"/>
  <c r="AE45" i="17" s="1"/>
  <c r="AA49" i="18"/>
  <c r="AB49" i="18"/>
  <c r="AE49" i="18" s="1"/>
  <c r="AA5" i="18"/>
  <c r="AB5" i="18"/>
  <c r="AE5" i="18" s="1"/>
  <c r="AA14" i="17"/>
  <c r="AB14" i="17"/>
  <c r="AE14" i="17" s="1"/>
  <c r="AA56" i="17"/>
  <c r="AB56" i="17"/>
  <c r="AG36" i="18"/>
  <c r="AF36" i="18"/>
  <c r="AE36" i="18"/>
  <c r="AA32" i="18"/>
  <c r="AB32" i="18"/>
  <c r="AE32" i="18" s="1"/>
  <c r="AA14" i="14"/>
  <c r="AB14" i="14"/>
  <c r="AE14" i="14" s="1"/>
  <c r="C30" i="12"/>
  <c r="C45" i="12"/>
  <c r="AF61" i="14"/>
  <c r="AG61" i="14"/>
  <c r="AE61" i="14"/>
  <c r="AE31" i="18"/>
  <c r="AF31" i="18"/>
  <c r="AG31" i="18"/>
  <c r="AA61" i="18"/>
  <c r="AB61" i="18"/>
  <c r="AA10" i="18"/>
  <c r="AB10" i="18"/>
  <c r="AE10" i="18" s="1"/>
  <c r="AF14" i="18"/>
  <c r="AA29" i="18"/>
  <c r="AB29" i="18"/>
  <c r="AE29" i="18" s="1"/>
  <c r="AF5" i="18"/>
  <c r="AB60" i="18"/>
  <c r="AA60" i="18"/>
  <c r="B49" i="12"/>
  <c r="B18" i="12"/>
  <c r="AA60" i="17"/>
  <c r="AB60" i="17"/>
  <c r="AA18" i="17"/>
  <c r="AB18" i="17"/>
  <c r="AE18" i="17" s="1"/>
  <c r="AF61" i="18"/>
  <c r="AG61" i="18"/>
  <c r="AE61" i="18"/>
  <c r="AA50" i="18"/>
  <c r="AB50" i="18"/>
  <c r="AE50" i="18" s="1"/>
  <c r="AA22" i="18"/>
  <c r="AB22" i="18"/>
  <c r="AE22" i="18" s="1"/>
  <c r="AA52" i="17"/>
  <c r="AB52" i="17"/>
  <c r="AE52" i="17" s="1"/>
  <c r="AA21" i="17"/>
  <c r="AB21" i="17"/>
  <c r="AA8" i="17"/>
  <c r="AB8" i="17"/>
  <c r="AE8" i="17" s="1"/>
  <c r="AG16" i="13"/>
  <c r="AE16" i="13"/>
  <c r="AF16" i="13"/>
  <c r="AG57" i="18"/>
  <c r="AE57" i="18"/>
  <c r="AF57" i="18"/>
  <c r="AA10" i="17"/>
  <c r="AB10" i="17"/>
  <c r="AE10" i="17" s="1"/>
  <c r="AG60" i="17"/>
  <c r="AV5" i="17" s="1"/>
  <c r="AF60" i="17"/>
  <c r="AE60" i="17"/>
  <c r="AB51" i="18"/>
  <c r="AA51" i="18"/>
  <c r="AB39" i="18"/>
  <c r="AE39" i="18" s="1"/>
  <c r="AA39" i="18"/>
  <c r="AB27" i="18"/>
  <c r="AE27" i="18" s="1"/>
  <c r="AA27" i="18"/>
  <c r="AA41" i="17"/>
  <c r="AB41" i="17"/>
  <c r="AB23" i="17"/>
  <c r="AE23" i="17" s="1"/>
  <c r="AA23" i="17"/>
  <c r="AA17" i="17"/>
  <c r="AB17" i="17"/>
  <c r="AE17" i="17" s="1"/>
  <c r="AA11" i="18"/>
  <c r="AB11" i="18"/>
  <c r="AE21" i="17"/>
  <c r="AF21" i="17"/>
  <c r="AG21" i="17"/>
  <c r="AN6" i="17" s="1"/>
  <c r="AA17" i="18"/>
  <c r="AB17" i="18"/>
  <c r="AA20" i="17"/>
  <c r="AB20" i="17"/>
  <c r="AE20" i="17" s="1"/>
  <c r="AA40" i="18"/>
  <c r="AB40" i="18"/>
  <c r="AE40" i="18" s="1"/>
  <c r="AA36" i="17"/>
  <c r="AB36" i="17"/>
  <c r="AG51" i="18"/>
  <c r="AF51" i="18"/>
  <c r="AE51" i="18"/>
  <c r="AA7" i="18"/>
  <c r="AB7" i="18"/>
  <c r="AE7" i="18" s="1"/>
  <c r="AB15" i="18"/>
  <c r="AE15" i="18" s="1"/>
  <c r="AA15" i="18"/>
  <c r="AE59" i="17"/>
  <c r="AG59" i="17"/>
  <c r="AV4" i="17" s="1"/>
  <c r="AF59" i="17"/>
  <c r="AG41" i="17"/>
  <c r="AR6" i="17" s="1"/>
  <c r="AE41" i="17"/>
  <c r="AF41" i="17"/>
  <c r="AA34" i="18"/>
  <c r="AB34" i="18"/>
  <c r="AE34" i="18" s="1"/>
  <c r="AG11" i="18"/>
  <c r="AE11" i="18"/>
  <c r="AF11" i="18"/>
  <c r="AB39" i="17"/>
  <c r="AE39" i="17" s="1"/>
  <c r="AA39" i="17"/>
  <c r="AA25" i="18"/>
  <c r="AB25" i="18"/>
  <c r="AE25" i="18" s="1"/>
  <c r="AA6" i="17"/>
  <c r="AB6" i="17"/>
  <c r="C2" i="12"/>
  <c r="AA58" i="14"/>
  <c r="AB58" i="14"/>
  <c r="B9" i="12"/>
  <c r="AG58" i="17"/>
  <c r="AV3" i="17" s="1"/>
  <c r="AE58" i="17"/>
  <c r="AF58" i="17"/>
  <c r="AG36" i="17"/>
  <c r="AQ6" i="17" s="1"/>
  <c r="AF36" i="17"/>
  <c r="AE36" i="17"/>
  <c r="AB18" i="18"/>
  <c r="AE18" i="18" s="1"/>
  <c r="AA18" i="18"/>
  <c r="AA46" i="17"/>
  <c r="AB46" i="17"/>
  <c r="AB57" i="18"/>
  <c r="AA57" i="18"/>
  <c r="AA41" i="18"/>
  <c r="AB41" i="18"/>
  <c r="AA52" i="18"/>
  <c r="AB52" i="18"/>
  <c r="AE52" i="18" s="1"/>
  <c r="AA20" i="18"/>
  <c r="AB20" i="18"/>
  <c r="AE20" i="18" s="1"/>
  <c r="AA38" i="17"/>
  <c r="AB38" i="17"/>
  <c r="AE38" i="17" s="1"/>
  <c r="AA34" i="13"/>
  <c r="AB34" i="13"/>
  <c r="AE34" i="13" s="1"/>
  <c r="AG60" i="13"/>
  <c r="AF60" i="13"/>
  <c r="AE60" i="13"/>
  <c r="AF8" i="17"/>
  <c r="AG26" i="17"/>
  <c r="AO6" i="17" s="1"/>
  <c r="AE26" i="17"/>
  <c r="AF26" i="17"/>
  <c r="AB31" i="17"/>
  <c r="AA31" i="17"/>
  <c r="AA56" i="18"/>
  <c r="AB56" i="18"/>
  <c r="AG26" i="15"/>
  <c r="B29" i="12"/>
  <c r="AI26" i="15"/>
  <c r="AH26" i="15"/>
  <c r="AA50" i="14"/>
  <c r="AB50" i="14"/>
  <c r="AE50" i="14" s="1"/>
  <c r="B31" i="12"/>
  <c r="AI56" i="15"/>
  <c r="AG56" i="15"/>
  <c r="AH56" i="15"/>
  <c r="B41" i="12"/>
  <c r="B8" i="12"/>
  <c r="AA12" i="14"/>
  <c r="AB12" i="14"/>
  <c r="AE12" i="14" s="1"/>
  <c r="AA48" i="14"/>
  <c r="AB48" i="14"/>
  <c r="AE48" i="14" s="1"/>
  <c r="AA24" i="13"/>
  <c r="AB24" i="13"/>
  <c r="AE24" i="13" s="1"/>
  <c r="B2" i="12"/>
  <c r="AA43" i="14"/>
  <c r="AB43" i="14"/>
  <c r="AE43" i="14" s="1"/>
  <c r="AA19" i="13"/>
  <c r="AB19" i="13"/>
  <c r="AE19" i="13" s="1"/>
  <c r="AA55" i="13"/>
  <c r="AB55" i="13"/>
  <c r="AE55" i="13" s="1"/>
  <c r="AG46" i="15"/>
  <c r="B30" i="12"/>
  <c r="AI46" i="15"/>
  <c r="AH46" i="15"/>
  <c r="AG58" i="14"/>
  <c r="AF58" i="14"/>
  <c r="AE58" i="14"/>
  <c r="B60" i="12"/>
  <c r="AI11" i="15"/>
  <c r="AG11" i="15"/>
  <c r="AH11" i="15"/>
  <c r="AI59" i="15"/>
  <c r="B45" i="12"/>
  <c r="AG59" i="15"/>
  <c r="AH59" i="15"/>
  <c r="AA35" i="14"/>
  <c r="AB35" i="14"/>
  <c r="AE35" i="14" s="1"/>
  <c r="AA11" i="13"/>
  <c r="AB11" i="13"/>
  <c r="AA47" i="13"/>
  <c r="AB47" i="13"/>
  <c r="AE47" i="13" s="1"/>
  <c r="C37" i="12"/>
  <c r="B46" i="12"/>
  <c r="B23" i="12"/>
  <c r="AF41" i="13"/>
  <c r="AG41" i="13"/>
  <c r="AE41" i="13"/>
  <c r="AB3" i="17"/>
  <c r="AE3" i="17" s="1"/>
  <c r="AA3" i="17"/>
  <c r="AA28" i="18"/>
  <c r="AB28" i="18"/>
  <c r="AE28" i="18" s="1"/>
  <c r="AA25" i="17"/>
  <c r="AB25" i="17"/>
  <c r="AE25" i="17" s="1"/>
  <c r="AG31" i="17"/>
  <c r="AP6" i="17" s="1"/>
  <c r="AF31" i="17"/>
  <c r="AE31" i="17"/>
  <c r="AG56" i="18"/>
  <c r="AE56" i="18"/>
  <c r="AF56" i="18"/>
  <c r="AA37" i="17"/>
  <c r="AB37" i="17"/>
  <c r="AE37" i="17" s="1"/>
  <c r="AA26" i="13"/>
  <c r="AB26" i="13"/>
  <c r="AA2" i="13"/>
  <c r="AB2" i="13"/>
  <c r="AE2" i="13" s="1"/>
  <c r="AA31" i="14"/>
  <c r="AB31" i="14"/>
  <c r="C53" i="12"/>
  <c r="AA56" i="14"/>
  <c r="AB56" i="14"/>
  <c r="C58" i="12"/>
  <c r="C27" i="12"/>
  <c r="AG6" i="13"/>
  <c r="AE6" i="13"/>
  <c r="AF6" i="13"/>
  <c r="AF11" i="13"/>
  <c r="AG11" i="13"/>
  <c r="AE11" i="13"/>
  <c r="AA60" i="13"/>
  <c r="AB60" i="13"/>
  <c r="B48" i="12"/>
  <c r="AA25" i="14"/>
  <c r="AB25" i="14"/>
  <c r="AE25" i="14" s="1"/>
  <c r="AA37" i="13"/>
  <c r="AB37" i="13"/>
  <c r="AE37" i="13" s="1"/>
  <c r="C34" i="12"/>
  <c r="C40" i="12"/>
  <c r="AE26" i="13"/>
  <c r="AG26" i="13"/>
  <c r="AF26" i="13"/>
  <c r="AF2" i="13"/>
  <c r="C50" i="12"/>
  <c r="AA16" i="14"/>
  <c r="AB16" i="14"/>
  <c r="AB52" i="14"/>
  <c r="AE52" i="14" s="1"/>
  <c r="AA52" i="14"/>
  <c r="AA28" i="13"/>
  <c r="AB28" i="13"/>
  <c r="AE28" i="13" s="1"/>
  <c r="C32" i="12"/>
  <c r="C22" i="12"/>
  <c r="AG31" i="14"/>
  <c r="AE31" i="14"/>
  <c r="AF31" i="14"/>
  <c r="AB20" i="14"/>
  <c r="AE20" i="14" s="1"/>
  <c r="AA20" i="14"/>
  <c r="AE56" i="14"/>
  <c r="AF56" i="14"/>
  <c r="AG56" i="14"/>
  <c r="AI21" i="15"/>
  <c r="AG21" i="15"/>
  <c r="B58" i="12"/>
  <c r="AH21" i="15"/>
  <c r="AE21" i="13"/>
  <c r="AG21" i="13"/>
  <c r="AF21" i="13"/>
  <c r="AG36" i="15"/>
  <c r="B27" i="12"/>
  <c r="AI36" i="15"/>
  <c r="AH36" i="15"/>
  <c r="C26" i="12"/>
  <c r="C15" i="12"/>
  <c r="AA30" i="14"/>
  <c r="AB30" i="14"/>
  <c r="AE30" i="14" s="1"/>
  <c r="AA55" i="14"/>
  <c r="AB55" i="14"/>
  <c r="AE55" i="14" s="1"/>
  <c r="AA32" i="13"/>
  <c r="AB32" i="13"/>
  <c r="AE32" i="13" s="1"/>
  <c r="C55" i="12"/>
  <c r="C43" i="12"/>
  <c r="AA34" i="14"/>
  <c r="AB34" i="14"/>
  <c r="AE34" i="14" s="1"/>
  <c r="C13" i="12"/>
  <c r="AA47" i="14"/>
  <c r="AB47" i="14"/>
  <c r="AE47" i="14" s="1"/>
  <c r="AA61" i="14"/>
  <c r="AB61" i="14"/>
  <c r="C61" i="12"/>
  <c r="AA27" i="14"/>
  <c r="AB27" i="14"/>
  <c r="AE27" i="14" s="1"/>
  <c r="AA3" i="13"/>
  <c r="AB3" i="13"/>
  <c r="AE3" i="13" s="1"/>
  <c r="AA39" i="13"/>
  <c r="AB39" i="13"/>
  <c r="AE39" i="13" s="1"/>
  <c r="B34" i="12"/>
  <c r="AB24" i="18"/>
  <c r="AE24" i="18" s="1"/>
  <c r="AA24" i="18"/>
  <c r="B6" i="12"/>
  <c r="B40" i="12"/>
  <c r="B50" i="12"/>
  <c r="AE16" i="14"/>
  <c r="AF16" i="14"/>
  <c r="AG16" i="14"/>
  <c r="B32" i="12"/>
  <c r="B22" i="12"/>
  <c r="C6" i="12"/>
  <c r="AA9" i="14"/>
  <c r="AB9" i="14"/>
  <c r="AE9" i="14" s="1"/>
  <c r="AA45" i="14"/>
  <c r="AB45" i="14"/>
  <c r="AE45" i="14" s="1"/>
  <c r="AA21" i="13"/>
  <c r="AB21" i="13"/>
  <c r="AG36" i="13"/>
  <c r="AF36" i="13"/>
  <c r="AE36" i="13"/>
  <c r="B15" i="12"/>
  <c r="AH54" i="15"/>
  <c r="AA6" i="13"/>
  <c r="AB6" i="13"/>
  <c r="AA42" i="13"/>
  <c r="AB42" i="13"/>
  <c r="AE42" i="13" s="1"/>
  <c r="AA33" i="13"/>
  <c r="AB33" i="13"/>
  <c r="AE33" i="13" s="1"/>
  <c r="B55" i="12"/>
  <c r="B43" i="12"/>
  <c r="AI58" i="15"/>
  <c r="AG58" i="15"/>
  <c r="AH58" i="15"/>
  <c r="AA10" i="13"/>
  <c r="AB10" i="13"/>
  <c r="AE10" i="13" s="1"/>
  <c r="AA46" i="13"/>
  <c r="AB46" i="13"/>
  <c r="B13" i="12"/>
  <c r="AF47" i="14"/>
  <c r="C48" i="12"/>
  <c r="B12" i="12"/>
  <c r="AG51" i="15"/>
  <c r="B61" i="12"/>
  <c r="AI51" i="15"/>
  <c r="AH51" i="15"/>
  <c r="AA5" i="14"/>
  <c r="AB5" i="14"/>
  <c r="AE5" i="14" s="1"/>
  <c r="AA41" i="14"/>
  <c r="AB41" i="14"/>
  <c r="AA17" i="13"/>
  <c r="AB17" i="13"/>
  <c r="AE17" i="13" s="1"/>
  <c r="AA53" i="13"/>
  <c r="AB53" i="13"/>
  <c r="AE53" i="13" s="1"/>
  <c r="AB11" i="17"/>
  <c r="AA11" i="17"/>
  <c r="AB48" i="18"/>
  <c r="AE48" i="18" s="1"/>
  <c r="AA48" i="18"/>
  <c r="AA26" i="14"/>
  <c r="AB26" i="14"/>
  <c r="C10" i="12"/>
  <c r="AF9" i="14"/>
  <c r="C42" i="12"/>
  <c r="AA24" i="14"/>
  <c r="AB24" i="14"/>
  <c r="AE24" i="14" s="1"/>
  <c r="AA60" i="14"/>
  <c r="AB60" i="14"/>
  <c r="AA36" i="13"/>
  <c r="AB36" i="13"/>
  <c r="B26" i="12"/>
  <c r="AI6" i="15"/>
  <c r="AG6" i="15"/>
  <c r="AH6" i="15"/>
  <c r="AA31" i="13"/>
  <c r="AB31" i="13"/>
  <c r="AG46" i="13"/>
  <c r="AF46" i="13"/>
  <c r="AE46" i="13"/>
  <c r="AB11" i="14"/>
  <c r="AA11" i="14"/>
  <c r="AA23" i="13"/>
  <c r="AB23" i="13"/>
  <c r="AE23" i="13" s="1"/>
  <c r="AA59" i="13"/>
  <c r="AB59" i="13"/>
  <c r="B11" i="12"/>
  <c r="AI61" i="15"/>
  <c r="AG61" i="15"/>
  <c r="B57" i="12"/>
  <c r="AH61" i="15"/>
  <c r="C12" i="12"/>
  <c r="AA39" i="14"/>
  <c r="AB39" i="14"/>
  <c r="AE39" i="14" s="1"/>
  <c r="AG51" i="13"/>
  <c r="AE51" i="13"/>
  <c r="AF51" i="13"/>
  <c r="C47" i="12"/>
  <c r="AG41" i="14"/>
  <c r="AE41" i="14"/>
  <c r="AF41" i="14"/>
  <c r="AB45" i="18"/>
  <c r="AE45" i="18" s="1"/>
  <c r="AA45" i="18"/>
  <c r="AB33" i="18"/>
  <c r="AE33" i="18" s="1"/>
  <c r="AA33" i="18"/>
  <c r="AB21" i="18"/>
  <c r="AA21" i="18"/>
  <c r="AG60" i="18"/>
  <c r="AF60" i="18"/>
  <c r="AE60" i="18"/>
  <c r="AB7" i="17"/>
  <c r="AE7" i="17" s="1"/>
  <c r="AA7" i="17"/>
  <c r="AA32" i="17"/>
  <c r="AB32" i="17"/>
  <c r="AE32" i="17" s="1"/>
  <c r="AG11" i="17"/>
  <c r="AL6" i="17" s="1"/>
  <c r="AE11" i="17"/>
  <c r="AF11" i="17"/>
  <c r="AA16" i="17"/>
  <c r="AB16" i="17"/>
  <c r="AF48" i="18"/>
  <c r="AB15" i="17"/>
  <c r="AE15" i="17" s="1"/>
  <c r="AA15" i="17"/>
  <c r="C54" i="12"/>
  <c r="AG26" i="14"/>
  <c r="AE26" i="14"/>
  <c r="AF26" i="14"/>
  <c r="AA2" i="14"/>
  <c r="AB2" i="14"/>
  <c r="AE2" i="14" s="1"/>
  <c r="AA38" i="13"/>
  <c r="AB38" i="13"/>
  <c r="AE38" i="13" s="1"/>
  <c r="C7" i="12"/>
  <c r="C44" i="12"/>
  <c r="C17" i="12"/>
  <c r="AA32" i="14"/>
  <c r="AB32" i="14"/>
  <c r="AE32" i="14" s="1"/>
  <c r="AA8" i="13"/>
  <c r="AB8" i="13"/>
  <c r="AE8" i="13" s="1"/>
  <c r="B10" i="12"/>
  <c r="AA57" i="14"/>
  <c r="AB57" i="14"/>
  <c r="B42" i="12"/>
  <c r="AF60" i="14"/>
  <c r="AG60" i="14"/>
  <c r="AE60" i="14"/>
  <c r="C39" i="12"/>
  <c r="AA6" i="14"/>
  <c r="AB6" i="14"/>
  <c r="AG31" i="13"/>
  <c r="AE31" i="13"/>
  <c r="AF31" i="13"/>
  <c r="C3" i="12"/>
  <c r="AA10" i="14"/>
  <c r="AB10" i="14"/>
  <c r="AE10" i="14" s="1"/>
  <c r="C20" i="12"/>
  <c r="AG11" i="14"/>
  <c r="AF11" i="14"/>
  <c r="AE11" i="14"/>
  <c r="AF59" i="13"/>
  <c r="AG59" i="13"/>
  <c r="AE59" i="13"/>
  <c r="AA37" i="14"/>
  <c r="AB37" i="14"/>
  <c r="AE37" i="14" s="1"/>
  <c r="AA13" i="13"/>
  <c r="AB13" i="13"/>
  <c r="AE13" i="13" s="1"/>
  <c r="AA49" i="13"/>
  <c r="AB49" i="13"/>
  <c r="AE49" i="13" s="1"/>
  <c r="B47" i="12"/>
  <c r="AG16" i="17"/>
  <c r="AM6" i="17" s="1"/>
  <c r="AE16" i="17"/>
  <c r="AF16" i="17"/>
  <c r="B54" i="12"/>
  <c r="AA4" i="17"/>
  <c r="AB4" i="17"/>
  <c r="AE4" i="17" s="1"/>
  <c r="C14" i="12"/>
  <c r="B7" i="12"/>
  <c r="AB28" i="14"/>
  <c r="AE28" i="14" s="1"/>
  <c r="AA28" i="14"/>
  <c r="AA4" i="13"/>
  <c r="AB4" i="13"/>
  <c r="AE4" i="13" s="1"/>
  <c r="AA40" i="13"/>
  <c r="AB40" i="13"/>
  <c r="AE40" i="13" s="1"/>
  <c r="B44" i="12"/>
  <c r="B39" i="12"/>
  <c r="AH18" i="15"/>
  <c r="AG6" i="14"/>
  <c r="AE6" i="14"/>
  <c r="AF6" i="14"/>
  <c r="AA42" i="14"/>
  <c r="AB42" i="14"/>
  <c r="AE42" i="14" s="1"/>
  <c r="AA20" i="13"/>
  <c r="AB20" i="13"/>
  <c r="AE20" i="13" s="1"/>
  <c r="AA44" i="13"/>
  <c r="AB44" i="13"/>
  <c r="AE44" i="13" s="1"/>
  <c r="B3" i="12"/>
  <c r="AF10" i="14"/>
  <c r="AA46" i="14"/>
  <c r="AB46" i="14"/>
  <c r="B20" i="12"/>
  <c r="AA23" i="14"/>
  <c r="AB23" i="14"/>
  <c r="AE23" i="14" s="1"/>
  <c r="C11" i="12"/>
  <c r="C57" i="12"/>
  <c r="C21" i="12"/>
  <c r="AB3" i="14"/>
  <c r="AE3" i="14" s="1"/>
  <c r="AA3" i="14"/>
  <c r="AA15" i="13"/>
  <c r="AB15" i="13"/>
  <c r="AE15" i="13" s="1"/>
  <c r="AA51" i="13"/>
  <c r="AB51" i="13"/>
  <c r="AA28" i="17"/>
  <c r="AB28" i="17"/>
  <c r="AE28" i="17" s="1"/>
  <c r="AA14" i="18"/>
  <c r="AB14" i="18"/>
  <c r="AE14" i="18" s="1"/>
  <c r="AE17" i="18"/>
  <c r="AG56" i="17"/>
  <c r="AU6" i="17" s="1"/>
  <c r="AE56" i="17"/>
  <c r="AF56" i="17"/>
  <c r="AB36" i="18"/>
  <c r="AA36" i="18"/>
  <c r="AA13" i="18"/>
  <c r="AB13" i="18"/>
  <c r="AE13" i="18" s="1"/>
  <c r="AA8" i="18"/>
  <c r="AB8" i="18"/>
  <c r="AE8" i="18" s="1"/>
  <c r="B14" i="12"/>
  <c r="AB7" i="14"/>
  <c r="AE7" i="14" s="1"/>
  <c r="AA7" i="14"/>
  <c r="C31" i="12"/>
  <c r="C25" i="12"/>
  <c r="AA21" i="14"/>
  <c r="AB21" i="14"/>
  <c r="C4" i="12"/>
  <c r="C51" i="12"/>
  <c r="AA18" i="13"/>
  <c r="AB18" i="13"/>
  <c r="AE18" i="13" s="1"/>
  <c r="AA54" i="13"/>
  <c r="AB54" i="13"/>
  <c r="AE54" i="13" s="1"/>
  <c r="AA45" i="13"/>
  <c r="AB45" i="13"/>
  <c r="AE45" i="13" s="1"/>
  <c r="AG46" i="14"/>
  <c r="AF46" i="14"/>
  <c r="AE46" i="14"/>
  <c r="AA22" i="13"/>
  <c r="AB22" i="13"/>
  <c r="AE22" i="13" s="1"/>
  <c r="AA58" i="13"/>
  <c r="AB58" i="13"/>
  <c r="B24" i="12"/>
  <c r="B21" i="12"/>
  <c r="C59" i="12"/>
  <c r="AA17" i="14"/>
  <c r="AB17" i="14"/>
  <c r="AE17" i="14" s="1"/>
  <c r="AA53" i="14"/>
  <c r="AB53" i="14"/>
  <c r="AE53" i="14" s="1"/>
  <c r="AA29" i="13"/>
  <c r="AB29" i="13"/>
  <c r="AE29" i="13" s="1"/>
  <c r="AA61" i="17"/>
  <c r="AB61" i="17"/>
  <c r="C16" i="12"/>
  <c r="AA38" i="14"/>
  <c r="AB38" i="14"/>
  <c r="AE38" i="14" s="1"/>
  <c r="C28" i="12"/>
  <c r="C56" i="12"/>
  <c r="B25" i="12"/>
  <c r="AG21" i="14"/>
  <c r="AE21" i="14"/>
  <c r="AF21" i="14"/>
  <c r="AG57" i="14"/>
  <c r="AE57" i="14"/>
  <c r="AF57" i="14"/>
  <c r="AA43" i="17"/>
  <c r="AB43" i="17"/>
  <c r="AE43" i="17" s="1"/>
  <c r="B4" i="12"/>
  <c r="B51" i="12"/>
  <c r="AI60" i="15"/>
  <c r="AG60" i="15"/>
  <c r="AH60" i="15"/>
  <c r="AB36" i="14"/>
  <c r="AA36" i="14"/>
  <c r="AA12" i="13"/>
  <c r="AB12" i="13"/>
  <c r="AE12" i="13" s="1"/>
  <c r="C52" i="12"/>
  <c r="AA7" i="13"/>
  <c r="AB7" i="13"/>
  <c r="AE7" i="13" s="1"/>
  <c r="AA43" i="13"/>
  <c r="AB43" i="13"/>
  <c r="AE43" i="13" s="1"/>
  <c r="C19" i="12"/>
  <c r="AF22" i="13"/>
  <c r="AG58" i="13"/>
  <c r="AF58" i="13"/>
  <c r="AE58" i="13"/>
  <c r="C35" i="12"/>
  <c r="AB59" i="14"/>
  <c r="AA59" i="14"/>
  <c r="AA35" i="13"/>
  <c r="AB35" i="13"/>
  <c r="AE35" i="13" s="1"/>
  <c r="AF48" i="13"/>
  <c r="C36" i="12"/>
  <c r="AA15" i="14"/>
  <c r="AB15" i="14"/>
  <c r="AI41" i="15"/>
  <c r="AG41" i="15"/>
  <c r="B59" i="12"/>
  <c r="AH41" i="15"/>
  <c r="AB6" i="18"/>
  <c r="AA6" i="18"/>
  <c r="AA22" i="17"/>
  <c r="AB22" i="17"/>
  <c r="AE22" i="17" s="1"/>
  <c r="AB9" i="18"/>
  <c r="AE9" i="18" s="1"/>
  <c r="AA9" i="18"/>
  <c r="AG6" i="17"/>
  <c r="AK6" i="17" s="1"/>
  <c r="AE6" i="17"/>
  <c r="AF6" i="17"/>
  <c r="AA49" i="17"/>
  <c r="AB49" i="17"/>
  <c r="AE49" i="17" s="1"/>
  <c r="AA9" i="17"/>
  <c r="AB9" i="17"/>
  <c r="AE9" i="17" s="1"/>
  <c r="AF61" i="17"/>
  <c r="AG61" i="17"/>
  <c r="AV6" i="17" s="1"/>
  <c r="AE61" i="17"/>
  <c r="B16" i="12"/>
  <c r="C5" i="12"/>
  <c r="AA14" i="13"/>
  <c r="AB14" i="13"/>
  <c r="AE14" i="13" s="1"/>
  <c r="AA50" i="13"/>
  <c r="AB50" i="13"/>
  <c r="AE50" i="13" s="1"/>
  <c r="AI16" i="15"/>
  <c r="AG16" i="15"/>
  <c r="B28" i="12"/>
  <c r="AH16" i="15"/>
  <c r="B53" i="12"/>
  <c r="AI31" i="15"/>
  <c r="AG31" i="15"/>
  <c r="B56" i="12"/>
  <c r="AH31" i="15"/>
  <c r="C38" i="12"/>
  <c r="AB44" i="14"/>
  <c r="AE44" i="14" s="1"/>
  <c r="AA44" i="14"/>
  <c r="AF36" i="14"/>
  <c r="AG36" i="14"/>
  <c r="AE36" i="14"/>
  <c r="B52" i="12"/>
  <c r="B19" i="12"/>
  <c r="B35" i="12"/>
  <c r="AG59" i="14"/>
  <c r="AF59" i="14"/>
  <c r="AE59" i="14"/>
  <c r="AA48" i="13"/>
  <c r="AB48" i="13"/>
  <c r="AE48" i="13" s="1"/>
  <c r="C24" i="12"/>
  <c r="AA13" i="14"/>
  <c r="AB13" i="14"/>
  <c r="AE13" i="14" s="1"/>
  <c r="AA49" i="14"/>
  <c r="AB49" i="14"/>
  <c r="AE49" i="14" s="1"/>
  <c r="AA25" i="13"/>
  <c r="AB25" i="13"/>
  <c r="AE25" i="13" s="1"/>
  <c r="AA61" i="13"/>
  <c r="AB61" i="13"/>
  <c r="B36" i="12"/>
  <c r="AE15" i="14"/>
  <c r="AA44" i="17"/>
  <c r="AB44" i="17"/>
  <c r="AE44" i="17" s="1"/>
  <c r="B5" i="12"/>
  <c r="AA4" i="14"/>
  <c r="AB4" i="14"/>
  <c r="AE4" i="14" s="1"/>
  <c r="AA40" i="14"/>
  <c r="AB40" i="14"/>
  <c r="AE40" i="14" s="1"/>
  <c r="AA16" i="13"/>
  <c r="AB16" i="13"/>
  <c r="AA52" i="13"/>
  <c r="AB52" i="13"/>
  <c r="AE52" i="13" s="1"/>
  <c r="B38" i="12"/>
  <c r="AB8" i="14"/>
  <c r="AE8" i="14" s="1"/>
  <c r="AA8" i="14"/>
  <c r="AF44" i="14"/>
  <c r="C49" i="12"/>
  <c r="C33" i="12"/>
  <c r="C18" i="12"/>
  <c r="AA18" i="14"/>
  <c r="AB18" i="14"/>
  <c r="AE18" i="14" s="1"/>
  <c r="AA54" i="14"/>
  <c r="AB54" i="14"/>
  <c r="AE54" i="14" s="1"/>
  <c r="AE30" i="13"/>
  <c r="AA56" i="13"/>
  <c r="AB56" i="13"/>
  <c r="AE57" i="13"/>
  <c r="AG57" i="13"/>
  <c r="AF57" i="13"/>
  <c r="AA22" i="14"/>
  <c r="AB22" i="14"/>
  <c r="AE22" i="14" s="1"/>
  <c r="B37" i="12"/>
  <c r="AG61" i="13"/>
  <c r="AF61" i="13"/>
  <c r="AE61" i="13"/>
  <c r="AA51" i="14"/>
  <c r="AB51" i="14"/>
  <c r="AA27" i="13"/>
  <c r="AB27" i="13"/>
  <c r="AE27" i="13" s="1"/>
  <c r="C23" i="12"/>
  <c r="C9" i="12"/>
  <c r="AC3" i="17"/>
  <c r="AF3" i="17" s="1"/>
  <c r="AC7" i="17"/>
  <c r="AF7" i="17" s="1"/>
  <c r="AC11" i="17"/>
  <c r="AC15" i="17"/>
  <c r="AF15" i="17" s="1"/>
  <c r="AC19" i="17"/>
  <c r="AF19" i="17" s="1"/>
  <c r="AC23" i="17"/>
  <c r="AF23" i="17" s="1"/>
  <c r="AC27" i="17"/>
  <c r="AF27" i="17" s="1"/>
  <c r="AC31" i="17"/>
  <c r="AC35" i="17"/>
  <c r="AF35" i="17" s="1"/>
  <c r="AC39" i="17"/>
  <c r="AF39" i="17" s="1"/>
  <c r="AC43" i="17"/>
  <c r="AF43" i="17" s="1"/>
  <c r="AC2" i="17"/>
  <c r="AF2" i="17" s="1"/>
  <c r="AC6" i="17"/>
  <c r="AC10" i="17"/>
  <c r="AF10" i="17" s="1"/>
  <c r="AC14" i="17"/>
  <c r="AF14" i="17" s="1"/>
  <c r="AC18" i="17"/>
  <c r="AF18" i="17" s="1"/>
  <c r="AC22" i="17"/>
  <c r="AF22" i="17" s="1"/>
  <c r="AC26" i="17"/>
  <c r="AC30" i="17"/>
  <c r="AF30" i="17" s="1"/>
  <c r="AC34" i="17"/>
  <c r="AF34" i="17" s="1"/>
  <c r="AC38" i="17"/>
  <c r="AF38" i="17" s="1"/>
  <c r="AC42" i="17"/>
  <c r="AF42" i="17" s="1"/>
  <c r="AC5" i="17"/>
  <c r="AF5" i="17" s="1"/>
  <c r="AC9" i="17"/>
  <c r="AF9" i="17" s="1"/>
  <c r="AC13" i="17"/>
  <c r="AF13" i="17" s="1"/>
  <c r="AC17" i="17"/>
  <c r="AF17" i="17" s="1"/>
  <c r="AC21" i="17"/>
  <c r="AC25" i="17"/>
  <c r="AF25" i="17" s="1"/>
  <c r="AC29" i="17"/>
  <c r="AF29" i="17" s="1"/>
  <c r="AC33" i="17"/>
  <c r="AF33" i="17" s="1"/>
  <c r="AC37" i="17"/>
  <c r="AF37" i="17" s="1"/>
  <c r="AC41" i="17"/>
  <c r="AC4" i="17"/>
  <c r="AF4" i="17" s="1"/>
  <c r="AC8" i="17"/>
  <c r="AC12" i="17"/>
  <c r="AC16" i="17"/>
  <c r="AC20" i="17"/>
  <c r="AF20" i="17" s="1"/>
  <c r="AC24" i="17"/>
  <c r="AF24" i="17" s="1"/>
  <c r="AC28" i="17"/>
  <c r="AF28" i="17" s="1"/>
  <c r="AC32" i="17"/>
  <c r="AF32" i="17" s="1"/>
  <c r="AC36" i="17"/>
  <c r="AC40" i="17"/>
  <c r="AF40" i="17" s="1"/>
  <c r="AC47" i="17"/>
  <c r="AF47" i="17" s="1"/>
  <c r="AC51" i="17"/>
  <c r="AC55" i="17"/>
  <c r="AF55" i="17" s="1"/>
  <c r="AC59" i="17"/>
  <c r="AC46" i="17"/>
  <c r="AC50" i="17"/>
  <c r="AF50" i="17" s="1"/>
  <c r="AC54" i="17"/>
  <c r="AF54" i="17" s="1"/>
  <c r="AC58" i="17"/>
  <c r="AC45" i="17"/>
  <c r="AF45" i="17" s="1"/>
  <c r="AC49" i="17"/>
  <c r="AF49" i="17" s="1"/>
  <c r="AC53" i="17"/>
  <c r="AF53" i="17" s="1"/>
  <c r="AC57" i="17"/>
  <c r="AC61" i="17"/>
  <c r="AC44" i="17"/>
  <c r="AF44" i="17" s="1"/>
  <c r="AC52" i="17"/>
  <c r="AF52" i="17" s="1"/>
  <c r="AC60" i="17"/>
  <c r="AC48" i="17"/>
  <c r="AF48" i="17" s="1"/>
  <c r="AC56" i="17"/>
  <c r="AD44" i="4"/>
  <c r="AG44" i="4" s="1"/>
  <c r="AP6" i="4"/>
  <c r="D32" i="6"/>
  <c r="AO6" i="4"/>
  <c r="D27" i="6"/>
  <c r="AC43" i="4"/>
  <c r="AF43" i="4" s="1"/>
  <c r="AC34" i="4"/>
  <c r="AF34" i="4" s="1"/>
  <c r="AC25" i="4"/>
  <c r="AF25" i="4" s="1"/>
  <c r="AC17" i="4"/>
  <c r="AF17" i="4" s="1"/>
  <c r="AC38" i="4"/>
  <c r="AF38" i="4" s="1"/>
  <c r="AC29" i="4"/>
  <c r="AF29" i="4" s="1"/>
  <c r="AC20" i="4"/>
  <c r="AF20" i="4" s="1"/>
  <c r="AC12" i="4"/>
  <c r="AF12" i="4" s="1"/>
  <c r="AC2" i="4"/>
  <c r="AF2" i="4" s="1"/>
  <c r="AC33" i="4"/>
  <c r="AF33" i="4" s="1"/>
  <c r="AC24" i="4"/>
  <c r="AF24" i="4" s="1"/>
  <c r="AC15" i="4"/>
  <c r="AF15" i="4" s="1"/>
  <c r="AC7" i="4"/>
  <c r="AF7" i="4" s="1"/>
  <c r="AC6" i="4"/>
  <c r="AC11" i="4"/>
  <c r="AC16" i="4"/>
  <c r="AC21" i="4"/>
  <c r="AC26" i="4"/>
  <c r="AD26" i="4" s="1"/>
  <c r="AC31" i="4"/>
  <c r="AC36" i="4"/>
  <c r="AC41" i="4"/>
  <c r="AC46" i="4"/>
  <c r="AC51" i="4"/>
  <c r="AD51" i="4" s="1"/>
  <c r="AC56" i="4"/>
  <c r="AD56" i="4" s="1"/>
  <c r="AC59" i="4"/>
  <c r="AD59" i="4" s="1"/>
  <c r="AC28" i="4"/>
  <c r="AF28" i="4" s="1"/>
  <c r="AC19" i="4"/>
  <c r="AF19" i="4" s="1"/>
  <c r="AC10" i="4"/>
  <c r="AF10" i="4" s="1"/>
  <c r="AC23" i="4"/>
  <c r="AF23" i="4" s="1"/>
  <c r="AC14" i="4"/>
  <c r="AF14" i="4" s="1"/>
  <c r="AC5" i="4"/>
  <c r="AF5" i="4" s="1"/>
  <c r="AC18" i="4"/>
  <c r="AF18" i="4" s="1"/>
  <c r="AC9" i="4"/>
  <c r="AF9" i="4" s="1"/>
  <c r="AC52" i="4"/>
  <c r="AF52" i="4" s="1"/>
  <c r="AC13" i="4"/>
  <c r="AF13" i="4" s="1"/>
  <c r="AC4" i="4"/>
  <c r="AF4" i="4" s="1"/>
  <c r="AC55" i="4"/>
  <c r="AF55" i="4" s="1"/>
  <c r="AC47" i="4"/>
  <c r="AF47" i="4" s="1"/>
  <c r="AC57" i="4"/>
  <c r="AC60" i="4"/>
  <c r="AC8" i="4"/>
  <c r="AF8" i="4" s="1"/>
  <c r="AC50" i="4"/>
  <c r="AF50" i="4" s="1"/>
  <c r="AC42" i="4"/>
  <c r="AF42" i="4" s="1"/>
  <c r="AC53" i="4"/>
  <c r="AF53" i="4" s="1"/>
  <c r="AC44" i="4"/>
  <c r="AF44" i="4" s="1"/>
  <c r="AC35" i="4"/>
  <c r="AF35" i="4" s="1"/>
  <c r="AC27" i="4"/>
  <c r="AF27" i="4" s="1"/>
  <c r="AC58" i="4"/>
  <c r="AD58" i="4" s="1"/>
  <c r="AC61" i="4"/>
  <c r="AD61" i="4" s="1"/>
  <c r="AC48" i="4"/>
  <c r="AF48" i="4" s="1"/>
  <c r="AC39" i="4"/>
  <c r="AF39" i="4" s="1"/>
  <c r="AC40" i="4"/>
  <c r="AF40" i="4" s="1"/>
  <c r="AC3" i="4"/>
  <c r="AF3" i="4" s="1"/>
  <c r="AC45" i="4"/>
  <c r="AF45" i="4" s="1"/>
  <c r="AC32" i="4"/>
  <c r="AF32" i="4" s="1"/>
  <c r="AC30" i="4"/>
  <c r="AF30" i="4" s="1"/>
  <c r="AC49" i="4"/>
  <c r="AF49" i="4" s="1"/>
  <c r="AC22" i="4"/>
  <c r="AF22" i="4" s="1"/>
  <c r="AC37" i="4"/>
  <c r="AF37" i="4" s="1"/>
  <c r="AC54" i="4"/>
  <c r="AF54" i="4" s="1"/>
  <c r="AD42" i="4"/>
  <c r="AG42" i="4" s="1"/>
  <c r="AD28" i="4"/>
  <c r="AG28" i="4" s="1"/>
  <c r="AD24" i="4"/>
  <c r="AG24" i="4" s="1"/>
  <c r="AD4" i="4"/>
  <c r="AG4" i="4" s="1"/>
  <c r="AN6" i="4"/>
  <c r="D22" i="6"/>
  <c r="AD38" i="4"/>
  <c r="AG38" i="4" s="1"/>
  <c r="AD20" i="4"/>
  <c r="AG20" i="4" s="1"/>
  <c r="D37" i="6"/>
  <c r="AQ6" i="4"/>
  <c r="AV3" i="4"/>
  <c r="D59" i="6"/>
  <c r="AS6" i="4"/>
  <c r="D47" i="6"/>
  <c r="AD14" i="4"/>
  <c r="AG14" i="4" s="1"/>
  <c r="AD57" i="4"/>
  <c r="AV2" i="4"/>
  <c r="D58" i="6"/>
  <c r="AC3" i="14"/>
  <c r="AF3" i="14" s="1"/>
  <c r="AC7" i="14"/>
  <c r="AF7" i="14" s="1"/>
  <c r="AC11" i="14"/>
  <c r="AC15" i="14"/>
  <c r="AF15" i="14" s="1"/>
  <c r="AC19" i="14"/>
  <c r="AF19" i="14" s="1"/>
  <c r="AC23" i="14"/>
  <c r="AF23" i="14" s="1"/>
  <c r="AC27" i="14"/>
  <c r="AF27" i="14" s="1"/>
  <c r="AC31" i="14"/>
  <c r="AC35" i="14"/>
  <c r="AF35" i="14" s="1"/>
  <c r="AC39" i="14"/>
  <c r="AF39" i="14" s="1"/>
  <c r="AC43" i="14"/>
  <c r="AF43" i="14" s="1"/>
  <c r="AC47" i="14"/>
  <c r="AC51" i="14"/>
  <c r="AC55" i="14"/>
  <c r="AF55" i="14" s="1"/>
  <c r="AC59" i="14"/>
  <c r="AC2" i="14"/>
  <c r="AF2" i="14" s="1"/>
  <c r="AC6" i="14"/>
  <c r="AC10" i="14"/>
  <c r="AC14" i="14"/>
  <c r="AF14" i="14" s="1"/>
  <c r="AC18" i="14"/>
  <c r="AF18" i="14" s="1"/>
  <c r="AC22" i="14"/>
  <c r="AF22" i="14" s="1"/>
  <c r="AC26" i="14"/>
  <c r="AC30" i="14"/>
  <c r="AF30" i="14" s="1"/>
  <c r="AC34" i="14"/>
  <c r="AF34" i="14" s="1"/>
  <c r="AC38" i="14"/>
  <c r="AF38" i="14" s="1"/>
  <c r="AC42" i="14"/>
  <c r="AF42" i="14" s="1"/>
  <c r="AC46" i="14"/>
  <c r="AC50" i="14"/>
  <c r="AF50" i="14" s="1"/>
  <c r="AC54" i="14"/>
  <c r="AF54" i="14" s="1"/>
  <c r="AC58" i="14"/>
  <c r="AC8" i="14"/>
  <c r="AF8" i="14" s="1"/>
  <c r="AC20" i="14"/>
  <c r="AF20" i="14" s="1"/>
  <c r="AC28" i="14"/>
  <c r="AF28" i="14" s="1"/>
  <c r="AC36" i="14"/>
  <c r="AC44" i="14"/>
  <c r="AC52" i="14"/>
  <c r="AF52" i="14" s="1"/>
  <c r="AC9" i="14"/>
  <c r="AC12" i="14"/>
  <c r="AF12" i="14" s="1"/>
  <c r="AC21" i="14"/>
  <c r="AC29" i="14"/>
  <c r="AF29" i="14" s="1"/>
  <c r="AC37" i="14"/>
  <c r="AF37" i="14" s="1"/>
  <c r="AC45" i="14"/>
  <c r="AF45" i="14" s="1"/>
  <c r="AC53" i="14"/>
  <c r="AF53" i="14" s="1"/>
  <c r="AC13" i="14"/>
  <c r="AF13" i="14" s="1"/>
  <c r="AC61" i="14"/>
  <c r="AC16" i="14"/>
  <c r="AC24" i="14"/>
  <c r="AF24" i="14" s="1"/>
  <c r="AC32" i="14"/>
  <c r="AF32" i="14" s="1"/>
  <c r="AC40" i="14"/>
  <c r="AF40" i="14" s="1"/>
  <c r="AC48" i="14"/>
  <c r="AF48" i="14" s="1"/>
  <c r="AC56" i="14"/>
  <c r="AC60" i="14"/>
  <c r="AC17" i="14"/>
  <c r="AF17" i="14" s="1"/>
  <c r="AC25" i="14"/>
  <c r="AF25" i="14" s="1"/>
  <c r="AC33" i="14"/>
  <c r="AF33" i="14" s="1"/>
  <c r="AC41" i="14"/>
  <c r="AC49" i="14"/>
  <c r="AF49" i="14" s="1"/>
  <c r="AC5" i="14"/>
  <c r="AF5" i="14" s="1"/>
  <c r="AC57" i="14"/>
  <c r="AC4" i="14"/>
  <c r="AF4" i="14" s="1"/>
  <c r="AD34" i="4"/>
  <c r="AG34" i="4" s="1"/>
  <c r="AD15" i="4"/>
  <c r="AG15" i="4" s="1"/>
  <c r="D60" i="6"/>
  <c r="AV4" i="4"/>
  <c r="AD47" i="4"/>
  <c r="AG47" i="4" s="1"/>
  <c r="AD45" i="4"/>
  <c r="AG45" i="4" s="1"/>
  <c r="AD37" i="4"/>
  <c r="AG37" i="4" s="1"/>
  <c r="AD49" i="4"/>
  <c r="AG49" i="4" s="1"/>
  <c r="AD53" i="4"/>
  <c r="AG53" i="4" s="1"/>
  <c r="AD35" i="4"/>
  <c r="AG35" i="4" s="1"/>
  <c r="AT6" i="4"/>
  <c r="D52" i="6"/>
  <c r="AD48" i="4"/>
  <c r="AG48" i="4" s="1"/>
  <c r="AD30" i="4"/>
  <c r="AG30" i="4" s="1"/>
  <c r="AD22" i="4"/>
  <c r="AG22" i="4" s="1"/>
  <c r="AD17" i="4"/>
  <c r="AG17" i="4" s="1"/>
  <c r="AD5" i="4"/>
  <c r="AG5" i="4" s="1"/>
  <c r="AR6" i="4"/>
  <c r="D42" i="6"/>
  <c r="AD3" i="4"/>
  <c r="AG3" i="4" s="1"/>
  <c r="AD9" i="4"/>
  <c r="AG9" i="4" s="1"/>
  <c r="AD60" i="4"/>
  <c r="AD6" i="4"/>
  <c r="AD33" i="4"/>
  <c r="AG33" i="4" s="1"/>
  <c r="AC61" i="13"/>
  <c r="AC51" i="13"/>
  <c r="AC21" i="13"/>
  <c r="AC8" i="13"/>
  <c r="AF8" i="13" s="1"/>
  <c r="AC15" i="13"/>
  <c r="AF15" i="13" s="1"/>
  <c r="AC23" i="13"/>
  <c r="AF23" i="13" s="1"/>
  <c r="AC30" i="13"/>
  <c r="AF30" i="13" s="1"/>
  <c r="AC38" i="13"/>
  <c r="AF38" i="13" s="1"/>
  <c r="AC45" i="13"/>
  <c r="AF45" i="13" s="1"/>
  <c r="AC53" i="13"/>
  <c r="AF53" i="13" s="1"/>
  <c r="AC60" i="13"/>
  <c r="AC46" i="13"/>
  <c r="AC16" i="13"/>
  <c r="AC2" i="13"/>
  <c r="AC9" i="13"/>
  <c r="AF9" i="13" s="1"/>
  <c r="AC17" i="13"/>
  <c r="AF17" i="13" s="1"/>
  <c r="AC24" i="13"/>
  <c r="AF24" i="13" s="1"/>
  <c r="AC32" i="13"/>
  <c r="AF32" i="13" s="1"/>
  <c r="AC39" i="13"/>
  <c r="AF39" i="13" s="1"/>
  <c r="AC47" i="13"/>
  <c r="AF47" i="13" s="1"/>
  <c r="AC54" i="13"/>
  <c r="AF54" i="13" s="1"/>
  <c r="AC59" i="13"/>
  <c r="AC41" i="13"/>
  <c r="AC11" i="13"/>
  <c r="AC3" i="13"/>
  <c r="AF3" i="13" s="1"/>
  <c r="AC10" i="13"/>
  <c r="AF10" i="13" s="1"/>
  <c r="AC18" i="13"/>
  <c r="AF18" i="13" s="1"/>
  <c r="AC25" i="13"/>
  <c r="AF25" i="13" s="1"/>
  <c r="AC33" i="13"/>
  <c r="AF33" i="13" s="1"/>
  <c r="AC40" i="13"/>
  <c r="AF40" i="13" s="1"/>
  <c r="AC48" i="13"/>
  <c r="AC55" i="13"/>
  <c r="AF55" i="13" s="1"/>
  <c r="AC58" i="13"/>
  <c r="AC36" i="13"/>
  <c r="AC6" i="13"/>
  <c r="AC4" i="13"/>
  <c r="AF4" i="13" s="1"/>
  <c r="AC12" i="13"/>
  <c r="AF12" i="13" s="1"/>
  <c r="AC19" i="13"/>
  <c r="AF19" i="13" s="1"/>
  <c r="AC27" i="13"/>
  <c r="AF27" i="13" s="1"/>
  <c r="AC34" i="13"/>
  <c r="AF34" i="13" s="1"/>
  <c r="AC42" i="13"/>
  <c r="AF42" i="13" s="1"/>
  <c r="AC49" i="13"/>
  <c r="AF49" i="13" s="1"/>
  <c r="AC57" i="13"/>
  <c r="AC31" i="13"/>
  <c r="AC5" i="13"/>
  <c r="AF5" i="13" s="1"/>
  <c r="AC13" i="13"/>
  <c r="AF13" i="13" s="1"/>
  <c r="AC20" i="13"/>
  <c r="AF20" i="13" s="1"/>
  <c r="AC28" i="13"/>
  <c r="AF28" i="13" s="1"/>
  <c r="AC35" i="13"/>
  <c r="AF35" i="13" s="1"/>
  <c r="AC43" i="13"/>
  <c r="AF43" i="13" s="1"/>
  <c r="AC50" i="13"/>
  <c r="AF50" i="13" s="1"/>
  <c r="AC56" i="13"/>
  <c r="AC26" i="13"/>
  <c r="AC7" i="13"/>
  <c r="AF7" i="13" s="1"/>
  <c r="AC14" i="13"/>
  <c r="AF14" i="13" s="1"/>
  <c r="AC22" i="13"/>
  <c r="AC29" i="13"/>
  <c r="AF29" i="13" s="1"/>
  <c r="AC37" i="13"/>
  <c r="AF37" i="13" s="1"/>
  <c r="AC44" i="13"/>
  <c r="AF44" i="13" s="1"/>
  <c r="AC52" i="13"/>
  <c r="AF52" i="13" s="1"/>
  <c r="AD8" i="4"/>
  <c r="AG8" i="4" s="1"/>
  <c r="AD50" i="4"/>
  <c r="AG50" i="4" s="1"/>
  <c r="AU6" i="4"/>
  <c r="D57" i="6"/>
  <c r="AD16" i="4"/>
  <c r="AL6" i="4"/>
  <c r="D12" i="6"/>
  <c r="AD11" i="4"/>
  <c r="AK6" i="4"/>
  <c r="D7" i="6"/>
  <c r="AD32" i="4"/>
  <c r="AG32" i="4" s="1"/>
  <c r="AD41" i="4"/>
  <c r="AC60" i="18"/>
  <c r="AC56" i="18"/>
  <c r="AC52" i="18"/>
  <c r="AF52" i="18" s="1"/>
  <c r="AC48" i="18"/>
  <c r="AC44" i="18"/>
  <c r="AF44" i="18" s="1"/>
  <c r="AC40" i="18"/>
  <c r="AF40" i="18" s="1"/>
  <c r="AC36" i="18"/>
  <c r="AC32" i="18"/>
  <c r="AF32" i="18" s="1"/>
  <c r="AC28" i="18"/>
  <c r="AF28" i="18" s="1"/>
  <c r="AC24" i="18"/>
  <c r="AF24" i="18" s="1"/>
  <c r="AC20" i="18"/>
  <c r="AF20" i="18" s="1"/>
  <c r="AC13" i="18"/>
  <c r="AF13" i="18" s="1"/>
  <c r="AC8" i="18"/>
  <c r="AF8" i="18" s="1"/>
  <c r="AC2" i="18"/>
  <c r="AF2" i="18" s="1"/>
  <c r="AC16" i="18"/>
  <c r="AC3" i="18"/>
  <c r="AF3" i="18" s="1"/>
  <c r="AC59" i="18"/>
  <c r="AC55" i="18"/>
  <c r="AF55" i="18" s="1"/>
  <c r="AC51" i="18"/>
  <c r="AC47" i="18"/>
  <c r="AF47" i="18" s="1"/>
  <c r="AC43" i="18"/>
  <c r="AF43" i="18" s="1"/>
  <c r="AC39" i="18"/>
  <c r="AF39" i="18" s="1"/>
  <c r="AC35" i="18"/>
  <c r="AF35" i="18" s="1"/>
  <c r="AC31" i="18"/>
  <c r="AC27" i="18"/>
  <c r="AF27" i="18" s="1"/>
  <c r="AC23" i="18"/>
  <c r="AF23" i="18" s="1"/>
  <c r="AC19" i="18"/>
  <c r="AF19" i="18" s="1"/>
  <c r="AC7" i="18"/>
  <c r="AF7" i="18" s="1"/>
  <c r="AC4" i="18"/>
  <c r="AF4" i="18" s="1"/>
  <c r="AC15" i="18"/>
  <c r="AF15" i="18" s="1"/>
  <c r="AC12" i="18"/>
  <c r="AF12" i="18" s="1"/>
  <c r="AC10" i="18"/>
  <c r="AF10" i="18" s="1"/>
  <c r="AC58" i="18"/>
  <c r="AC54" i="18"/>
  <c r="AF54" i="18" s="1"/>
  <c r="AC50" i="18"/>
  <c r="AF50" i="18" s="1"/>
  <c r="AC46" i="18"/>
  <c r="AC42" i="18"/>
  <c r="AF42" i="18" s="1"/>
  <c r="AC38" i="18"/>
  <c r="AF38" i="18" s="1"/>
  <c r="AC34" i="18"/>
  <c r="AF34" i="18" s="1"/>
  <c r="AC30" i="18"/>
  <c r="AF30" i="18" s="1"/>
  <c r="AC26" i="18"/>
  <c r="AC22" i="18"/>
  <c r="AF22" i="18" s="1"/>
  <c r="AC18" i="18"/>
  <c r="AF18" i="18" s="1"/>
  <c r="AC6" i="18"/>
  <c r="AC14" i="18"/>
  <c r="AC11" i="18"/>
  <c r="AC61" i="18"/>
  <c r="AC57" i="18"/>
  <c r="AC53" i="18"/>
  <c r="AF53" i="18" s="1"/>
  <c r="AC49" i="18"/>
  <c r="AF49" i="18" s="1"/>
  <c r="AC45" i="18"/>
  <c r="AF45" i="18" s="1"/>
  <c r="AC41" i="18"/>
  <c r="AC37" i="18"/>
  <c r="AF37" i="18" s="1"/>
  <c r="AC33" i="18"/>
  <c r="AF33" i="18" s="1"/>
  <c r="AC29" i="18"/>
  <c r="AF29" i="18" s="1"/>
  <c r="AC25" i="18"/>
  <c r="AF25" i="18" s="1"/>
  <c r="AC21" i="18"/>
  <c r="AC9" i="18"/>
  <c r="AF9" i="18" s="1"/>
  <c r="AC5" i="18"/>
  <c r="AC17" i="18"/>
  <c r="AF17" i="18" s="1"/>
  <c r="AE56" i="15"/>
  <c r="AE31" i="15"/>
  <c r="AE5" i="15"/>
  <c r="AH5" i="15" s="1"/>
  <c r="AE13" i="15"/>
  <c r="AH13" i="15" s="1"/>
  <c r="AE20" i="15"/>
  <c r="AH20" i="15" s="1"/>
  <c r="AE28" i="15"/>
  <c r="AH28" i="15" s="1"/>
  <c r="AE35" i="15"/>
  <c r="AH35" i="15" s="1"/>
  <c r="AE43" i="15"/>
  <c r="AH43" i="15" s="1"/>
  <c r="AE50" i="15"/>
  <c r="AH50" i="15" s="1"/>
  <c r="AE58" i="15"/>
  <c r="AE36" i="15"/>
  <c r="AE7" i="15"/>
  <c r="AH7" i="15" s="1"/>
  <c r="AE14" i="15"/>
  <c r="AH14" i="15" s="1"/>
  <c r="AE22" i="15"/>
  <c r="AH22" i="15" s="1"/>
  <c r="AE29" i="15"/>
  <c r="AH29" i="15" s="1"/>
  <c r="AE37" i="15"/>
  <c r="AH37" i="15" s="1"/>
  <c r="AE44" i="15"/>
  <c r="AH44" i="15" s="1"/>
  <c r="AE52" i="15"/>
  <c r="AH52" i="15" s="1"/>
  <c r="AE59" i="15"/>
  <c r="AE61" i="15"/>
  <c r="AE8" i="15"/>
  <c r="AH8" i="15" s="1"/>
  <c r="AE15" i="15"/>
  <c r="AH15" i="15" s="1"/>
  <c r="AE23" i="15"/>
  <c r="AH23" i="15" s="1"/>
  <c r="AE30" i="15"/>
  <c r="AH30" i="15" s="1"/>
  <c r="AE38" i="15"/>
  <c r="AH38" i="15" s="1"/>
  <c r="AE45" i="15"/>
  <c r="AH45" i="15" s="1"/>
  <c r="AE53" i="15"/>
  <c r="AH53" i="15" s="1"/>
  <c r="AE60" i="15"/>
  <c r="AE6" i="15"/>
  <c r="AE2" i="15"/>
  <c r="AH2" i="15" s="1"/>
  <c r="AE9" i="15"/>
  <c r="AH9" i="15" s="1"/>
  <c r="AE17" i="15"/>
  <c r="AH17" i="15" s="1"/>
  <c r="AE24" i="15"/>
  <c r="AH24" i="15" s="1"/>
  <c r="AE32" i="15"/>
  <c r="AH32" i="15" s="1"/>
  <c r="AE39" i="15"/>
  <c r="AH39" i="15" s="1"/>
  <c r="AE47" i="15"/>
  <c r="AH47" i="15" s="1"/>
  <c r="AE54" i="15"/>
  <c r="AE41" i="15"/>
  <c r="AE11" i="15"/>
  <c r="AE16" i="15"/>
  <c r="AE3" i="15"/>
  <c r="AH3" i="15" s="1"/>
  <c r="AE10" i="15"/>
  <c r="AH10" i="15" s="1"/>
  <c r="AE18" i="15"/>
  <c r="AE25" i="15"/>
  <c r="AH25" i="15" s="1"/>
  <c r="AE33" i="15"/>
  <c r="AH33" i="15" s="1"/>
  <c r="AE40" i="15"/>
  <c r="AH40" i="15" s="1"/>
  <c r="AE48" i="15"/>
  <c r="AH48" i="15" s="1"/>
  <c r="AE55" i="15"/>
  <c r="AH55" i="15" s="1"/>
  <c r="AE46" i="15"/>
  <c r="AE21" i="15"/>
  <c r="AE51" i="15"/>
  <c r="AE4" i="15"/>
  <c r="AH4" i="15" s="1"/>
  <c r="AE12" i="15"/>
  <c r="AH12" i="15" s="1"/>
  <c r="AE19" i="15"/>
  <c r="AH19" i="15" s="1"/>
  <c r="AE27" i="15"/>
  <c r="AH27" i="15" s="1"/>
  <c r="AE34" i="15"/>
  <c r="AH34" i="15" s="1"/>
  <c r="AE42" i="15"/>
  <c r="AH42" i="15" s="1"/>
  <c r="AE49" i="15"/>
  <c r="AH49" i="15" s="1"/>
  <c r="AE57" i="15"/>
  <c r="AE26" i="15"/>
  <c r="AD29" i="4"/>
  <c r="AG29" i="4" s="1"/>
  <c r="AD12" i="4"/>
  <c r="AG12" i="4" s="1"/>
  <c r="AV6" i="4"/>
  <c r="D62" i="6"/>
  <c r="AD19" i="4"/>
  <c r="AG19" i="4" s="1"/>
  <c r="AD10" i="4"/>
  <c r="AG10" i="4" s="1"/>
  <c r="AD46" i="4"/>
  <c r="AM6" i="4"/>
  <c r="D17" i="6"/>
  <c r="AD36" i="4"/>
  <c r="AD31" i="4"/>
  <c r="AI2" i="4"/>
  <c r="N8" i="6" s="1"/>
  <c r="AD23" i="4"/>
  <c r="AG23" i="4" s="1"/>
  <c r="AV5" i="4"/>
  <c r="D61" i="6"/>
  <c r="AD21" i="4"/>
  <c r="AD36" i="14" l="1"/>
  <c r="AD22" i="13"/>
  <c r="AG22" i="13" s="1"/>
  <c r="E23" i="6" s="1"/>
  <c r="AD21" i="17"/>
  <c r="AD36" i="18"/>
  <c r="AD55" i="18"/>
  <c r="AG55" i="18" s="1"/>
  <c r="AU5" i="18" s="1"/>
  <c r="AD29" i="13"/>
  <c r="AG29" i="13" s="1"/>
  <c r="E30" i="6" s="1"/>
  <c r="AD39" i="18"/>
  <c r="AG39" i="18" s="1"/>
  <c r="H40" i="6" s="1"/>
  <c r="AD9" i="14"/>
  <c r="AG9" i="14" s="1"/>
  <c r="G10" i="6" s="1"/>
  <c r="AD10" i="14"/>
  <c r="AG10" i="14" s="1"/>
  <c r="G11" i="6" s="1"/>
  <c r="AD20" i="13"/>
  <c r="AG20" i="13" s="1"/>
  <c r="F21" i="6" s="1"/>
  <c r="AD30" i="14"/>
  <c r="AG30" i="14" s="1"/>
  <c r="AP5" i="14" s="1"/>
  <c r="AD9" i="18"/>
  <c r="AG9" i="18" s="1"/>
  <c r="AL4" i="18" s="1"/>
  <c r="AD11" i="17"/>
  <c r="AD43" i="14"/>
  <c r="AG43" i="14" s="1"/>
  <c r="AS3" i="14" s="1"/>
  <c r="AD41" i="18"/>
  <c r="AD16" i="13"/>
  <c r="AD35" i="14"/>
  <c r="AG35" i="14" s="1"/>
  <c r="AQ5" i="14" s="1"/>
  <c r="AI5" i="14"/>
  <c r="M11" i="6" s="1"/>
  <c r="AI5" i="18"/>
  <c r="M12" i="6" s="1"/>
  <c r="AI5" i="17"/>
  <c r="M10" i="6" s="1"/>
  <c r="AK5" i="15"/>
  <c r="M13" i="6" s="1"/>
  <c r="AN4" i="4"/>
  <c r="D20" i="6"/>
  <c r="AS2" i="4"/>
  <c r="D43" i="6"/>
  <c r="D4" i="12"/>
  <c r="Y12" i="15"/>
  <c r="D14" i="12"/>
  <c r="Y4" i="15"/>
  <c r="AD4" i="15" s="1"/>
  <c r="AG4" i="15" s="1"/>
  <c r="Y55" i="15"/>
  <c r="AD55" i="15" s="1"/>
  <c r="AG55" i="15" s="1"/>
  <c r="D22" i="12"/>
  <c r="H32" i="6"/>
  <c r="AP6" i="18"/>
  <c r="H47" i="6"/>
  <c r="AS6" i="18"/>
  <c r="D18" i="6"/>
  <c r="AN2" i="4"/>
  <c r="AD52" i="4"/>
  <c r="AG52" i="4" s="1"/>
  <c r="AD40" i="4"/>
  <c r="AG40" i="4" s="1"/>
  <c r="E58" i="6"/>
  <c r="F58" i="6"/>
  <c r="AV2" i="13"/>
  <c r="Y31" i="15"/>
  <c r="AC31" i="15" s="1"/>
  <c r="D56" i="12"/>
  <c r="AD54" i="13"/>
  <c r="AG54" i="13" s="1"/>
  <c r="D11" i="12"/>
  <c r="Y13" i="15"/>
  <c r="AD13" i="15" s="1"/>
  <c r="AG13" i="15" s="1"/>
  <c r="F60" i="6"/>
  <c r="E60" i="6"/>
  <c r="AV4" i="13"/>
  <c r="D3" i="12"/>
  <c r="Y22" i="15"/>
  <c r="AD38" i="13"/>
  <c r="AG38" i="13" s="1"/>
  <c r="H61" i="6"/>
  <c r="AV5" i="18"/>
  <c r="D15" i="12"/>
  <c r="Y54" i="15"/>
  <c r="AD54" i="15" s="1"/>
  <c r="AG54" i="15" s="1"/>
  <c r="AD60" i="13"/>
  <c r="Y21" i="15"/>
  <c r="AC21" i="15" s="1"/>
  <c r="D58" i="12"/>
  <c r="AD25" i="17"/>
  <c r="AG25" i="17" s="1"/>
  <c r="AO5" i="17" s="1"/>
  <c r="F42" i="6"/>
  <c r="E42" i="6"/>
  <c r="AR6" i="13"/>
  <c r="AD57" i="18"/>
  <c r="AD6" i="17"/>
  <c r="AD34" i="18"/>
  <c r="AG34" i="18" s="1"/>
  <c r="AD5" i="18"/>
  <c r="AG5" i="18" s="1"/>
  <c r="G52" i="6"/>
  <c r="AT6" i="14"/>
  <c r="AD47" i="17"/>
  <c r="AG47" i="17" s="1"/>
  <c r="AT2" i="17" s="1"/>
  <c r="AD9" i="13"/>
  <c r="AG9" i="13" s="1"/>
  <c r="AD23" i="18"/>
  <c r="AG23" i="18" s="1"/>
  <c r="D48" i="6"/>
  <c r="AT2" i="4"/>
  <c r="D21" i="12"/>
  <c r="Y15" i="15"/>
  <c r="AO2" i="4"/>
  <c r="D23" i="6"/>
  <c r="AD40" i="14"/>
  <c r="AG40" i="14" s="1"/>
  <c r="AD48" i="13"/>
  <c r="AG48" i="13" s="1"/>
  <c r="AD50" i="13"/>
  <c r="AG50" i="13" s="1"/>
  <c r="D19" i="12"/>
  <c r="Y34" i="15"/>
  <c r="G58" i="6"/>
  <c r="AV2" i="14"/>
  <c r="AD53" i="14"/>
  <c r="AG53" i="14" s="1"/>
  <c r="I62" i="6"/>
  <c r="AX6" i="15"/>
  <c r="AD36" i="13"/>
  <c r="I52" i="6"/>
  <c r="AV6" i="15"/>
  <c r="AD34" i="14"/>
  <c r="AG34" i="14" s="1"/>
  <c r="D32" i="12"/>
  <c r="Y7" i="15"/>
  <c r="AD7" i="15" s="1"/>
  <c r="AG7" i="15" s="1"/>
  <c r="AI2" i="13"/>
  <c r="N9" i="6" s="1"/>
  <c r="G59" i="6"/>
  <c r="AV3" i="14"/>
  <c r="AD15" i="18"/>
  <c r="AG15" i="18" s="1"/>
  <c r="H52" i="6"/>
  <c r="AT6" i="18"/>
  <c r="AD51" i="18"/>
  <c r="H58" i="6"/>
  <c r="AV2" i="18"/>
  <c r="AD52" i="17"/>
  <c r="AG52" i="17" s="1"/>
  <c r="AU2" i="17" s="1"/>
  <c r="AD18" i="17"/>
  <c r="AG18" i="17" s="1"/>
  <c r="AN3" i="17" s="1"/>
  <c r="AD14" i="14"/>
  <c r="AG14" i="14" s="1"/>
  <c r="AD24" i="17"/>
  <c r="AG24" i="17" s="1"/>
  <c r="AO4" i="17" s="1"/>
  <c r="H27" i="6"/>
  <c r="AO6" i="18"/>
  <c r="AD33" i="14"/>
  <c r="AG33" i="14" s="1"/>
  <c r="AD57" i="13"/>
  <c r="AD58" i="18"/>
  <c r="AK5" i="4"/>
  <c r="D6" i="6"/>
  <c r="I17" i="6"/>
  <c r="AO6" i="15"/>
  <c r="D13" i="12"/>
  <c r="Y23" i="15"/>
  <c r="AD23" i="15" s="1"/>
  <c r="AG23" i="15" s="1"/>
  <c r="AD26" i="13"/>
  <c r="AM2" i="4"/>
  <c r="D13" i="6"/>
  <c r="AT5" i="4"/>
  <c r="D51" i="6"/>
  <c r="AP5" i="4"/>
  <c r="D31" i="6"/>
  <c r="AM5" i="4"/>
  <c r="D16" i="6"/>
  <c r="AD7" i="4"/>
  <c r="AG7" i="4" s="1"/>
  <c r="AD18" i="4"/>
  <c r="AG18" i="4" s="1"/>
  <c r="AD27" i="13"/>
  <c r="AG27" i="13" s="1"/>
  <c r="D18" i="12"/>
  <c r="Y24" i="15"/>
  <c r="AD8" i="14"/>
  <c r="AG8" i="14" s="1"/>
  <c r="AD22" i="17"/>
  <c r="AG22" i="17" s="1"/>
  <c r="AO2" i="17" s="1"/>
  <c r="AD35" i="13"/>
  <c r="AG35" i="13" s="1"/>
  <c r="D28" i="12"/>
  <c r="Y16" i="15"/>
  <c r="AC16" i="15" s="1"/>
  <c r="G47" i="6"/>
  <c r="AS6" i="14"/>
  <c r="AD18" i="13"/>
  <c r="AG18" i="13" s="1"/>
  <c r="AD21" i="14"/>
  <c r="AD8" i="18"/>
  <c r="AG8" i="18" s="1"/>
  <c r="AD14" i="18"/>
  <c r="AG14" i="18" s="1"/>
  <c r="AD40" i="13"/>
  <c r="AG40" i="13" s="1"/>
  <c r="AD4" i="17"/>
  <c r="AG4" i="17" s="1"/>
  <c r="AK4" i="17" s="1"/>
  <c r="AD8" i="13"/>
  <c r="AG8" i="13" s="1"/>
  <c r="AD2" i="14"/>
  <c r="AG2" i="14" s="1"/>
  <c r="AD16" i="17"/>
  <c r="E52" i="6"/>
  <c r="F52" i="6"/>
  <c r="AT6" i="13"/>
  <c r="E47" i="6"/>
  <c r="F47" i="6"/>
  <c r="AS6" i="13"/>
  <c r="Y33" i="15"/>
  <c r="AD33" i="15" s="1"/>
  <c r="AG33" i="15" s="1"/>
  <c r="D10" i="12"/>
  <c r="AD53" i="13"/>
  <c r="AG53" i="13" s="1"/>
  <c r="I59" i="6"/>
  <c r="AX3" i="15"/>
  <c r="D43" i="12"/>
  <c r="Y58" i="15"/>
  <c r="D26" i="12"/>
  <c r="Y6" i="15"/>
  <c r="AC6" i="15" s="1"/>
  <c r="I22" i="6"/>
  <c r="AP6" i="15"/>
  <c r="I57" i="6"/>
  <c r="AW6" i="15"/>
  <c r="AD38" i="17"/>
  <c r="AG38" i="17" s="1"/>
  <c r="AR3" i="17" s="1"/>
  <c r="AD25" i="18"/>
  <c r="AG25" i="18" s="1"/>
  <c r="AD40" i="18"/>
  <c r="AG40" i="18" s="1"/>
  <c r="AD11" i="18"/>
  <c r="AD49" i="18"/>
  <c r="AG49" i="18" s="1"/>
  <c r="AD59" i="17"/>
  <c r="AD42" i="17"/>
  <c r="AG42" i="17" s="1"/>
  <c r="AS2" i="17" s="1"/>
  <c r="F57" i="6"/>
  <c r="E57" i="6"/>
  <c r="AU6" i="13"/>
  <c r="Y43" i="15"/>
  <c r="D8" i="12"/>
  <c r="AD37" i="18"/>
  <c r="AG37" i="18" s="1"/>
  <c r="AD35" i="18"/>
  <c r="AG35" i="18" s="1"/>
  <c r="I58" i="6"/>
  <c r="AX2" i="15"/>
  <c r="H22" i="6"/>
  <c r="AN6" i="18"/>
  <c r="AD2" i="17"/>
  <c r="AG2" i="17" s="1"/>
  <c r="AS4" i="4"/>
  <c r="D45" i="6"/>
  <c r="AI5" i="13"/>
  <c r="M9" i="6" s="1"/>
  <c r="AI2" i="18"/>
  <c r="N12" i="6" s="1"/>
  <c r="AD19" i="14"/>
  <c r="AG19" i="14" s="1"/>
  <c r="D60" i="12"/>
  <c r="Y11" i="15"/>
  <c r="AC11" i="15" s="1"/>
  <c r="AO3" i="4"/>
  <c r="D24" i="6"/>
  <c r="AP4" i="4"/>
  <c r="D30" i="6"/>
  <c r="AL3" i="4"/>
  <c r="D9" i="6"/>
  <c r="AT3" i="4"/>
  <c r="D49" i="6"/>
  <c r="AQ4" i="4"/>
  <c r="D35" i="6"/>
  <c r="AN5" i="4"/>
  <c r="D21" i="6"/>
  <c r="AI5" i="4"/>
  <c r="M8" i="6" s="1"/>
  <c r="AD54" i="4"/>
  <c r="AG54" i="4" s="1"/>
  <c r="AD56" i="13"/>
  <c r="AD4" i="14"/>
  <c r="AG4" i="14" s="1"/>
  <c r="AD44" i="17"/>
  <c r="AG44" i="17" s="1"/>
  <c r="AS4" i="17" s="1"/>
  <c r="AD61" i="13"/>
  <c r="G37" i="6"/>
  <c r="AQ6" i="14"/>
  <c r="I32" i="6"/>
  <c r="AR6" i="15"/>
  <c r="AD14" i="13"/>
  <c r="AG14" i="13" s="1"/>
  <c r="AD6" i="18"/>
  <c r="AD59" i="14"/>
  <c r="I61" i="6"/>
  <c r="AX5" i="15"/>
  <c r="AD17" i="14"/>
  <c r="AG17" i="14" s="1"/>
  <c r="Y45" i="15"/>
  <c r="AD45" i="15" s="1"/>
  <c r="AG45" i="15" s="1"/>
  <c r="D25" i="12"/>
  <c r="AD23" i="14"/>
  <c r="AG23" i="14" s="1"/>
  <c r="AD60" i="14"/>
  <c r="D6" i="12"/>
  <c r="Y32" i="15"/>
  <c r="AD32" i="15" s="1"/>
  <c r="AG32" i="15" s="1"/>
  <c r="G57" i="6"/>
  <c r="AU6" i="14"/>
  <c r="F27" i="6"/>
  <c r="E27" i="6"/>
  <c r="AO6" i="13"/>
  <c r="E7" i="6"/>
  <c r="F7" i="6"/>
  <c r="AK6" i="13"/>
  <c r="AD56" i="14"/>
  <c r="I60" i="6"/>
  <c r="AX4" i="15"/>
  <c r="I47" i="6"/>
  <c r="AU6" i="15"/>
  <c r="AD39" i="17"/>
  <c r="AG39" i="17" s="1"/>
  <c r="AR4" i="17" s="1"/>
  <c r="AD36" i="17"/>
  <c r="AD22" i="18"/>
  <c r="AG22" i="18" s="1"/>
  <c r="AD60" i="17"/>
  <c r="AD29" i="18"/>
  <c r="AG29" i="18" s="1"/>
  <c r="G62" i="6"/>
  <c r="AV6" i="14"/>
  <c r="AD32" i="18"/>
  <c r="AG32" i="18" s="1"/>
  <c r="AD19" i="17"/>
  <c r="AG19" i="17" s="1"/>
  <c r="AN4" i="17" s="1"/>
  <c r="AD51" i="17"/>
  <c r="H60" i="6"/>
  <c r="AV4" i="18"/>
  <c r="H7" i="6"/>
  <c r="AK6" i="18"/>
  <c r="AQ3" i="4"/>
  <c r="D34" i="6"/>
  <c r="AR3" i="4"/>
  <c r="D39" i="6"/>
  <c r="AD55" i="4"/>
  <c r="AG55" i="4" s="1"/>
  <c r="AD51" i="14"/>
  <c r="AD43" i="13"/>
  <c r="AG43" i="13" s="1"/>
  <c r="G22" i="6"/>
  <c r="AN6" i="14"/>
  <c r="Y41" i="15"/>
  <c r="AC41" i="15" s="1"/>
  <c r="D59" i="12"/>
  <c r="AD45" i="13"/>
  <c r="AG45" i="13" s="1"/>
  <c r="AD13" i="18"/>
  <c r="AG13" i="18" s="1"/>
  <c r="AD28" i="17"/>
  <c r="AG28" i="17" s="1"/>
  <c r="AP3" i="17" s="1"/>
  <c r="AD4" i="13"/>
  <c r="AG4" i="13" s="1"/>
  <c r="E32" i="6"/>
  <c r="F32" i="6"/>
  <c r="AP6" i="13"/>
  <c r="AD32" i="14"/>
  <c r="AG32" i="14" s="1"/>
  <c r="AD21" i="18"/>
  <c r="AD17" i="13"/>
  <c r="AG17" i="13" s="1"/>
  <c r="AD61" i="14"/>
  <c r="AD28" i="13"/>
  <c r="AG28" i="13" s="1"/>
  <c r="AD37" i="13"/>
  <c r="AG37" i="13" s="1"/>
  <c r="D53" i="12"/>
  <c r="Y20" i="15"/>
  <c r="AD20" i="15" s="1"/>
  <c r="AG20" i="15" s="1"/>
  <c r="AD37" i="17"/>
  <c r="AG37" i="17" s="1"/>
  <c r="AR2" i="17" s="1"/>
  <c r="D37" i="12"/>
  <c r="Y37" i="15"/>
  <c r="AD37" i="15" s="1"/>
  <c r="AG37" i="15" s="1"/>
  <c r="AD20" i="18"/>
  <c r="AG20" i="18" s="1"/>
  <c r="AD7" i="18"/>
  <c r="AG7" i="18" s="1"/>
  <c r="AD20" i="17"/>
  <c r="AG20" i="17" s="1"/>
  <c r="AN5" i="17" s="1"/>
  <c r="AD17" i="17"/>
  <c r="AG17" i="17" s="1"/>
  <c r="AN2" i="17" s="1"/>
  <c r="E17" i="6"/>
  <c r="F17" i="6"/>
  <c r="AM6" i="13"/>
  <c r="AD45" i="17"/>
  <c r="AG45" i="17" s="1"/>
  <c r="AS5" i="17" s="1"/>
  <c r="AD13" i="17"/>
  <c r="AG13" i="17" s="1"/>
  <c r="AM3" i="17" s="1"/>
  <c r="D41" i="12"/>
  <c r="Y28" i="15"/>
  <c r="AD28" i="15" s="1"/>
  <c r="AG28" i="15" s="1"/>
  <c r="AD53" i="18"/>
  <c r="AG53" i="18" s="1"/>
  <c r="AD47" i="18"/>
  <c r="AG47" i="18" s="1"/>
  <c r="AD57" i="17"/>
  <c r="AD35" i="17"/>
  <c r="AG35" i="17" s="1"/>
  <c r="AQ5" i="17" s="1"/>
  <c r="D23" i="12"/>
  <c r="Y5" i="15"/>
  <c r="AD5" i="15" s="1"/>
  <c r="AG5" i="15" s="1"/>
  <c r="AQ2" i="4"/>
  <c r="D33" i="6"/>
  <c r="AD25" i="4"/>
  <c r="AG25" i="4" s="1"/>
  <c r="AD13" i="4"/>
  <c r="AG13" i="4" s="1"/>
  <c r="AD25" i="13"/>
  <c r="AG25" i="13" s="1"/>
  <c r="AD9" i="17"/>
  <c r="AG9" i="17" s="1"/>
  <c r="AL4" i="17" s="1"/>
  <c r="I42" i="6"/>
  <c r="AT6" i="15"/>
  <c r="AD38" i="14"/>
  <c r="AG38" i="14" s="1"/>
  <c r="D31" i="12"/>
  <c r="Y56" i="15"/>
  <c r="AC56" i="15" s="1"/>
  <c r="AD28" i="14"/>
  <c r="AG28" i="14" s="1"/>
  <c r="D17" i="12"/>
  <c r="Y44" i="15"/>
  <c r="AD44" i="15" s="1"/>
  <c r="AG44" i="15" s="1"/>
  <c r="G27" i="6"/>
  <c r="AO6" i="14"/>
  <c r="AD24" i="14"/>
  <c r="AG24" i="14" s="1"/>
  <c r="AD26" i="14"/>
  <c r="AD42" i="13"/>
  <c r="AG42" i="13" s="1"/>
  <c r="E37" i="6"/>
  <c r="F37" i="6"/>
  <c r="AQ6" i="13"/>
  <c r="AD39" i="13"/>
  <c r="AG39" i="13" s="1"/>
  <c r="Y10" i="15"/>
  <c r="D55" i="12"/>
  <c r="I37" i="6"/>
  <c r="AS6" i="15"/>
  <c r="AD52" i="14"/>
  <c r="AG52" i="14" s="1"/>
  <c r="D40" i="12"/>
  <c r="Y38" i="15"/>
  <c r="E12" i="6"/>
  <c r="F12" i="6"/>
  <c r="AL6" i="13"/>
  <c r="AD28" i="18"/>
  <c r="AG28" i="18" s="1"/>
  <c r="AD24" i="13"/>
  <c r="AG24" i="13" s="1"/>
  <c r="AD50" i="14"/>
  <c r="AG50" i="14" s="1"/>
  <c r="AD56" i="18"/>
  <c r="AD58" i="14"/>
  <c r="AD23" i="17"/>
  <c r="AG23" i="17" s="1"/>
  <c r="AO3" i="17" s="1"/>
  <c r="AD50" i="18"/>
  <c r="AG50" i="18" s="1"/>
  <c r="AD10" i="18"/>
  <c r="AG10" i="18" s="1"/>
  <c r="AD19" i="18"/>
  <c r="AG19" i="18" s="1"/>
  <c r="AD2" i="18"/>
  <c r="AG2" i="18" s="1"/>
  <c r="AD50" i="17"/>
  <c r="AG50" i="17" s="1"/>
  <c r="AT5" i="17" s="1"/>
  <c r="AD12" i="17"/>
  <c r="AG12" i="17" s="1"/>
  <c r="AM2" i="17" s="1"/>
  <c r="AD53" i="17"/>
  <c r="AG53" i="17" s="1"/>
  <c r="AU3" i="17" s="1"/>
  <c r="D29" i="12"/>
  <c r="Y26" i="15"/>
  <c r="AC26" i="15" s="1"/>
  <c r="AQ5" i="4"/>
  <c r="D36" i="6"/>
  <c r="D35" i="12"/>
  <c r="Y47" i="15"/>
  <c r="AD47" i="15" s="1"/>
  <c r="AG47" i="15" s="1"/>
  <c r="AD7" i="13"/>
  <c r="AG7" i="13" s="1"/>
  <c r="D16" i="12"/>
  <c r="Y14" i="15"/>
  <c r="AD14" i="15" s="1"/>
  <c r="AG14" i="15" s="1"/>
  <c r="AD51" i="13"/>
  <c r="AD49" i="13"/>
  <c r="AG49" i="13" s="1"/>
  <c r="AD6" i="14"/>
  <c r="D54" i="12"/>
  <c r="Y50" i="15"/>
  <c r="AD50" i="15" s="1"/>
  <c r="AG50" i="15" s="1"/>
  <c r="AD33" i="18"/>
  <c r="AG33" i="18" s="1"/>
  <c r="G42" i="6"/>
  <c r="AR6" i="14"/>
  <c r="D42" i="12"/>
  <c r="Y48" i="15"/>
  <c r="AD48" i="15" s="1"/>
  <c r="AG48" i="15" s="1"/>
  <c r="AD41" i="14"/>
  <c r="AD46" i="13"/>
  <c r="AD20" i="14"/>
  <c r="AG20" i="14" s="1"/>
  <c r="AD25" i="14"/>
  <c r="AG25" i="14" s="1"/>
  <c r="AD3" i="17"/>
  <c r="AG3" i="17" s="1"/>
  <c r="AK3" i="17" s="1"/>
  <c r="I12" i="6"/>
  <c r="AN6" i="15"/>
  <c r="AD31" i="17"/>
  <c r="AD52" i="18"/>
  <c r="AG52" i="18" s="1"/>
  <c r="AD46" i="17"/>
  <c r="D2" i="12"/>
  <c r="Y42" i="15"/>
  <c r="AD42" i="15" s="1"/>
  <c r="AG42" i="15" s="1"/>
  <c r="AD17" i="18"/>
  <c r="AG17" i="18" s="1"/>
  <c r="AD8" i="17"/>
  <c r="AG8" i="17" s="1"/>
  <c r="AL3" i="17" s="1"/>
  <c r="D45" i="12"/>
  <c r="Y59" i="15"/>
  <c r="AD59" i="15" s="1"/>
  <c r="H37" i="6"/>
  <c r="AQ6" i="18"/>
  <c r="AD58" i="17"/>
  <c r="AD4" i="18"/>
  <c r="AG4" i="18" s="1"/>
  <c r="AD27" i="17"/>
  <c r="AG27" i="17" s="1"/>
  <c r="AP2" i="17" s="1"/>
  <c r="AD26" i="18"/>
  <c r="AD30" i="17"/>
  <c r="AG30" i="17" s="1"/>
  <c r="AP5" i="17" s="1"/>
  <c r="AD33" i="17"/>
  <c r="AG33" i="17" s="1"/>
  <c r="AQ3" i="17" s="1"/>
  <c r="AD12" i="18"/>
  <c r="AG12" i="18" s="1"/>
  <c r="AD59" i="18"/>
  <c r="AD40" i="17"/>
  <c r="AG40" i="17" s="1"/>
  <c r="AR5" i="17" s="1"/>
  <c r="AD3" i="18"/>
  <c r="AG3" i="18" s="1"/>
  <c r="AI2" i="17"/>
  <c r="N10" i="6" s="1"/>
  <c r="AL4" i="4"/>
  <c r="D10" i="6"/>
  <c r="AU3" i="4"/>
  <c r="D54" i="6"/>
  <c r="AM4" i="4"/>
  <c r="D15" i="6"/>
  <c r="AD39" i="4"/>
  <c r="AG39" i="4" s="1"/>
  <c r="AD2" i="4"/>
  <c r="AG2" i="4" s="1"/>
  <c r="E62" i="6"/>
  <c r="F62" i="6"/>
  <c r="AV6" i="13"/>
  <c r="Y57" i="15"/>
  <c r="AD57" i="15" s="1"/>
  <c r="D33" i="12"/>
  <c r="AD49" i="14"/>
  <c r="AG49" i="14" s="1"/>
  <c r="G60" i="6"/>
  <c r="AV4" i="14"/>
  <c r="D5" i="12"/>
  <c r="AD49" i="17"/>
  <c r="AG49" i="17" s="1"/>
  <c r="AT4" i="17" s="1"/>
  <c r="AD15" i="14"/>
  <c r="AG15" i="14" s="1"/>
  <c r="D52" i="12"/>
  <c r="Y30" i="15"/>
  <c r="AD30" i="15" s="1"/>
  <c r="AG30" i="15" s="1"/>
  <c r="AD7" i="14"/>
  <c r="AG7" i="14" s="1"/>
  <c r="AD42" i="14"/>
  <c r="AG42" i="14" s="1"/>
  <c r="AI2" i="14"/>
  <c r="N11" i="6" s="1"/>
  <c r="G12" i="6"/>
  <c r="AL6" i="14"/>
  <c r="D39" i="12"/>
  <c r="Y18" i="15"/>
  <c r="AD18" i="15" s="1"/>
  <c r="AG18" i="15" s="1"/>
  <c r="Y19" i="15"/>
  <c r="AD19" i="15" s="1"/>
  <c r="AG19" i="15" s="1"/>
  <c r="D44" i="12"/>
  <c r="AD32" i="17"/>
  <c r="AG32" i="17" s="1"/>
  <c r="AQ2" i="17" s="1"/>
  <c r="AD39" i="14"/>
  <c r="AG39" i="14" s="1"/>
  <c r="AD59" i="13"/>
  <c r="AD31" i="13"/>
  <c r="AD6" i="13"/>
  <c r="AD21" i="13"/>
  <c r="G17" i="6"/>
  <c r="AM6" i="14"/>
  <c r="AD3" i="13"/>
  <c r="AG3" i="13" s="1"/>
  <c r="AD32" i="13"/>
  <c r="AG32" i="13" s="1"/>
  <c r="Y17" i="15"/>
  <c r="AD17" i="15" s="1"/>
  <c r="AG17" i="15" s="1"/>
  <c r="D34" i="12"/>
  <c r="AD31" i="14"/>
  <c r="H57" i="6"/>
  <c r="AU6" i="18"/>
  <c r="AD47" i="13"/>
  <c r="AG47" i="13" s="1"/>
  <c r="AD55" i="13"/>
  <c r="AG55" i="13" s="1"/>
  <c r="AD48" i="14"/>
  <c r="AG48" i="14" s="1"/>
  <c r="E61" i="6"/>
  <c r="F61" i="6"/>
  <c r="AV5" i="13"/>
  <c r="AD18" i="18"/>
  <c r="AG18" i="18" s="1"/>
  <c r="H12" i="6"/>
  <c r="AL6" i="18"/>
  <c r="AD61" i="18"/>
  <c r="D30" i="12"/>
  <c r="Y46" i="15"/>
  <c r="AC46" i="15" s="1"/>
  <c r="AD31" i="18"/>
  <c r="AD29" i="14"/>
  <c r="AG29" i="14" s="1"/>
  <c r="H42" i="6"/>
  <c r="AR6" i="18"/>
  <c r="AD34" i="17"/>
  <c r="AG34" i="17" s="1"/>
  <c r="AQ4" i="17" s="1"/>
  <c r="AD26" i="17"/>
  <c r="AD5" i="13"/>
  <c r="AG5" i="13" s="1"/>
  <c r="AD30" i="18"/>
  <c r="AG30" i="18" s="1"/>
  <c r="AK3" i="4"/>
  <c r="D4" i="6"/>
  <c r="AT4" i="4"/>
  <c r="D50" i="6"/>
  <c r="AK4" i="4"/>
  <c r="D5" i="6"/>
  <c r="AD27" i="4"/>
  <c r="AG27" i="4" s="1"/>
  <c r="AD43" i="4"/>
  <c r="AG43" i="4" s="1"/>
  <c r="AD54" i="14"/>
  <c r="AG54" i="14" s="1"/>
  <c r="AD44" i="14"/>
  <c r="AG44" i="14" s="1"/>
  <c r="D36" i="12"/>
  <c r="Y27" i="15"/>
  <c r="AD27" i="15" s="1"/>
  <c r="AG27" i="15" s="1"/>
  <c r="AD15" i="13"/>
  <c r="AG15" i="13" s="1"/>
  <c r="AD13" i="13"/>
  <c r="AG13" i="13" s="1"/>
  <c r="AD57" i="14"/>
  <c r="AD15" i="17"/>
  <c r="AG15" i="17" s="1"/>
  <c r="AM5" i="17" s="1"/>
  <c r="AD7" i="17"/>
  <c r="AG7" i="17" s="1"/>
  <c r="AL2" i="17" s="1"/>
  <c r="AD45" i="18"/>
  <c r="AG45" i="18" s="1"/>
  <c r="D12" i="12"/>
  <c r="Y3" i="15"/>
  <c r="AD3" i="15" s="1"/>
  <c r="AG3" i="15" s="1"/>
  <c r="AD5" i="14"/>
  <c r="AG5" i="14" s="1"/>
  <c r="D48" i="12"/>
  <c r="Y49" i="15"/>
  <c r="AD49" i="15" s="1"/>
  <c r="AG49" i="15" s="1"/>
  <c r="AD10" i="13"/>
  <c r="AG10" i="13" s="1"/>
  <c r="AD16" i="14"/>
  <c r="AD41" i="17"/>
  <c r="AD56" i="17"/>
  <c r="AD38" i="18"/>
  <c r="AG38" i="18" s="1"/>
  <c r="AD29" i="17"/>
  <c r="AG29" i="17" s="1"/>
  <c r="AP4" i="17" s="1"/>
  <c r="AD42" i="18"/>
  <c r="AG42" i="18" s="1"/>
  <c r="AD5" i="17"/>
  <c r="AG5" i="17" s="1"/>
  <c r="AK5" i="17" s="1"/>
  <c r="AD41" i="13"/>
  <c r="AD48" i="17"/>
  <c r="AG48" i="17" s="1"/>
  <c r="AT3" i="17" s="1"/>
  <c r="D46" i="12"/>
  <c r="Y39" i="15"/>
  <c r="AD39" i="15" s="1"/>
  <c r="AG39" i="15" s="1"/>
  <c r="D38" i="6"/>
  <c r="AR2" i="4"/>
  <c r="AO4" i="4"/>
  <c r="D25" i="6"/>
  <c r="Y53" i="15"/>
  <c r="AD53" i="15" s="1"/>
  <c r="AG53" i="15" s="1"/>
  <c r="D9" i="12"/>
  <c r="D49" i="12"/>
  <c r="Y9" i="15"/>
  <c r="AD9" i="15" s="1"/>
  <c r="AG9" i="15" s="1"/>
  <c r="AD52" i="13"/>
  <c r="AG52" i="13" s="1"/>
  <c r="AD13" i="14"/>
  <c r="AG13" i="14" s="1"/>
  <c r="E59" i="6"/>
  <c r="F59" i="6"/>
  <c r="AV3" i="13"/>
  <c r="AD61" i="17"/>
  <c r="AD58" i="13"/>
  <c r="D51" i="12"/>
  <c r="Y60" i="15"/>
  <c r="AD60" i="15" s="1"/>
  <c r="AD3" i="14"/>
  <c r="AG3" i="14" s="1"/>
  <c r="AD46" i="14"/>
  <c r="AD44" i="13"/>
  <c r="AG44" i="13" s="1"/>
  <c r="D20" i="12"/>
  <c r="Y35" i="15"/>
  <c r="AD35" i="15" s="1"/>
  <c r="AG35" i="15" s="1"/>
  <c r="D7" i="12"/>
  <c r="Y52" i="15"/>
  <c r="AD52" i="15" s="1"/>
  <c r="AG52" i="15" s="1"/>
  <c r="AD23" i="13"/>
  <c r="AG23" i="13" s="1"/>
  <c r="AD48" i="18"/>
  <c r="AG48" i="18" s="1"/>
  <c r="AD33" i="13"/>
  <c r="AG33" i="13" s="1"/>
  <c r="AD45" i="14"/>
  <c r="AG45" i="14" s="1"/>
  <c r="AD27" i="14"/>
  <c r="AG27" i="14" s="1"/>
  <c r="AD47" i="14"/>
  <c r="AG47" i="14" s="1"/>
  <c r="AD55" i="14"/>
  <c r="AG55" i="14" s="1"/>
  <c r="E22" i="6"/>
  <c r="F22" i="6"/>
  <c r="AN6" i="13"/>
  <c r="D50" i="12"/>
  <c r="Y40" i="15"/>
  <c r="AD40" i="15" s="1"/>
  <c r="AG40" i="15" s="1"/>
  <c r="AD2" i="13"/>
  <c r="AG2" i="13" s="1"/>
  <c r="AD11" i="13"/>
  <c r="AD19" i="13"/>
  <c r="AG19" i="13" s="1"/>
  <c r="AD12" i="14"/>
  <c r="AG12" i="14" s="1"/>
  <c r="AD34" i="13"/>
  <c r="AG34" i="13" s="1"/>
  <c r="AD27" i="18"/>
  <c r="AG27" i="18" s="1"/>
  <c r="AD60" i="18"/>
  <c r="AD43" i="18"/>
  <c r="AG43" i="18" s="1"/>
  <c r="AD46" i="18"/>
  <c r="AD54" i="17"/>
  <c r="AG54" i="17" s="1"/>
  <c r="AU4" i="17" s="1"/>
  <c r="H17" i="6"/>
  <c r="AM6" i="18"/>
  <c r="AD44" i="18"/>
  <c r="AG44" i="18" s="1"/>
  <c r="H59" i="6"/>
  <c r="AV3" i="18"/>
  <c r="AL5" i="4"/>
  <c r="D11" i="6"/>
  <c r="AS5" i="4"/>
  <c r="D46" i="6"/>
  <c r="AP3" i="4"/>
  <c r="D29" i="6"/>
  <c r="AD22" i="14"/>
  <c r="AG22" i="14" s="1"/>
  <c r="AD18" i="14"/>
  <c r="AG18" i="14" s="1"/>
  <c r="D24" i="12"/>
  <c r="Y25" i="15"/>
  <c r="AD25" i="15" s="1"/>
  <c r="AG25" i="15" s="1"/>
  <c r="D38" i="12"/>
  <c r="Y8" i="15"/>
  <c r="AD8" i="15" s="1"/>
  <c r="AG8" i="15" s="1"/>
  <c r="AD12" i="13"/>
  <c r="AG12" i="13" s="1"/>
  <c r="AD43" i="17"/>
  <c r="AG43" i="17" s="1"/>
  <c r="AS3" i="17" s="1"/>
  <c r="D57" i="12"/>
  <c r="Y61" i="15"/>
  <c r="AC61" i="15" s="1"/>
  <c r="G7" i="6"/>
  <c r="AK6" i="14"/>
  <c r="AD37" i="14"/>
  <c r="AG37" i="14" s="1"/>
  <c r="G61" i="6"/>
  <c r="AV5" i="14"/>
  <c r="Y29" i="15"/>
  <c r="AD29" i="15" s="1"/>
  <c r="AG29" i="15" s="1"/>
  <c r="D47" i="12"/>
  <c r="AD11" i="14"/>
  <c r="I7" i="6"/>
  <c r="AM6" i="15"/>
  <c r="AD24" i="18"/>
  <c r="AG24" i="18" s="1"/>
  <c r="D61" i="12"/>
  <c r="Y51" i="15"/>
  <c r="AC51" i="15" s="1"/>
  <c r="G32" i="6"/>
  <c r="AP6" i="14"/>
  <c r="D27" i="12"/>
  <c r="Y36" i="15"/>
  <c r="AC36" i="15" s="1"/>
  <c r="I27" i="6"/>
  <c r="AQ6" i="15"/>
  <c r="AD10" i="17"/>
  <c r="AG10" i="17" s="1"/>
  <c r="AL5" i="17" s="1"/>
  <c r="H62" i="6"/>
  <c r="AV6" i="18"/>
  <c r="AD14" i="17"/>
  <c r="AG14" i="17" s="1"/>
  <c r="AM4" i="17" s="1"/>
  <c r="AD54" i="18"/>
  <c r="AG54" i="18" s="1"/>
  <c r="AD30" i="13"/>
  <c r="AG30" i="13" s="1"/>
  <c r="AD16" i="18"/>
  <c r="AD55" i="17"/>
  <c r="AG55" i="17" s="1"/>
  <c r="AU5" i="17" s="1"/>
  <c r="AL4" i="14" l="1"/>
  <c r="AD2" i="15"/>
  <c r="AG2" i="15" s="1"/>
  <c r="G36" i="6"/>
  <c r="G44" i="6"/>
  <c r="H56" i="6"/>
  <c r="AO2" i="13"/>
  <c r="F23" i="6"/>
  <c r="AD16" i="15"/>
  <c r="AF16" i="15" s="1"/>
  <c r="F30" i="6"/>
  <c r="H10" i="6"/>
  <c r="G31" i="6"/>
  <c r="AR4" i="18"/>
  <c r="AP4" i="13"/>
  <c r="AN5" i="13"/>
  <c r="AL5" i="14"/>
  <c r="AD46" i="15"/>
  <c r="AF46" i="15" s="1"/>
  <c r="E21" i="6"/>
  <c r="AD61" i="15"/>
  <c r="AF61" i="15" s="1"/>
  <c r="AD26" i="15"/>
  <c r="AF26" i="15" s="1"/>
  <c r="AD56" i="15"/>
  <c r="AF56" i="15" s="1"/>
  <c r="H28" i="6"/>
  <c r="AP2" i="18"/>
  <c r="AC43" i="15"/>
  <c r="I2" i="15"/>
  <c r="AC12" i="15"/>
  <c r="C1" i="15"/>
  <c r="E35" i="6"/>
  <c r="F35" i="6"/>
  <c r="AQ4" i="13"/>
  <c r="G48" i="6"/>
  <c r="AT2" i="14"/>
  <c r="F45" i="6"/>
  <c r="E45" i="6"/>
  <c r="AS4" i="13"/>
  <c r="E53" i="6"/>
  <c r="F53" i="6"/>
  <c r="AU2" i="13"/>
  <c r="E16" i="6"/>
  <c r="F16" i="6"/>
  <c r="AM5" i="13"/>
  <c r="G43" i="6"/>
  <c r="AS2" i="14"/>
  <c r="G50" i="6"/>
  <c r="AT4" i="14"/>
  <c r="H5" i="6"/>
  <c r="AK4" i="18"/>
  <c r="AC20" i="15"/>
  <c r="AF20" i="15" s="1"/>
  <c r="AI20" i="15" s="1"/>
  <c r="D4" i="15"/>
  <c r="H30" i="6"/>
  <c r="AP4" i="18"/>
  <c r="E41" i="6"/>
  <c r="F41" i="6"/>
  <c r="AR5" i="13"/>
  <c r="G9" i="6"/>
  <c r="AL3" i="14"/>
  <c r="H35" i="6"/>
  <c r="AQ4" i="18"/>
  <c r="AC54" i="15"/>
  <c r="AF54" i="15" s="1"/>
  <c r="AI54" i="15" s="1"/>
  <c r="K3" i="15"/>
  <c r="AC13" i="15"/>
  <c r="AF13" i="15" s="1"/>
  <c r="AI13" i="15" s="1"/>
  <c r="C2" i="15"/>
  <c r="AC39" i="15"/>
  <c r="AF39" i="15" s="1"/>
  <c r="AI39" i="15" s="1"/>
  <c r="H3" i="15"/>
  <c r="AD36" i="15"/>
  <c r="AF36" i="15" s="1"/>
  <c r="AC29" i="15"/>
  <c r="AF29" i="15" s="1"/>
  <c r="AI29" i="15" s="1"/>
  <c r="F3" i="15"/>
  <c r="AC8" i="15"/>
  <c r="AF8" i="15" s="1"/>
  <c r="AI8" i="15" s="1"/>
  <c r="B2" i="15"/>
  <c r="G13" i="6"/>
  <c r="AM2" i="14"/>
  <c r="G28" i="6"/>
  <c r="AP2" i="14"/>
  <c r="AC49" i="15"/>
  <c r="AF49" i="15" s="1"/>
  <c r="AI49" i="15" s="1"/>
  <c r="J3" i="15"/>
  <c r="G40" i="6"/>
  <c r="AR4" i="14"/>
  <c r="G8" i="6"/>
  <c r="AL2" i="14"/>
  <c r="H53" i="6"/>
  <c r="AU2" i="18"/>
  <c r="F8" i="6"/>
  <c r="E8" i="6"/>
  <c r="AL2" i="13"/>
  <c r="AI1" i="18"/>
  <c r="H3" i="6"/>
  <c r="AK2" i="18"/>
  <c r="AC5" i="15"/>
  <c r="AF5" i="15" s="1"/>
  <c r="AI5" i="15" s="1"/>
  <c r="A4" i="15"/>
  <c r="H14" i="6"/>
  <c r="AM3" i="18"/>
  <c r="AC45" i="15"/>
  <c r="AF45" i="15" s="1"/>
  <c r="AI45" i="15" s="1"/>
  <c r="I4" i="15"/>
  <c r="AC33" i="15"/>
  <c r="AF33" i="15" s="1"/>
  <c r="AI33" i="15" s="1"/>
  <c r="G2" i="15"/>
  <c r="H15" i="6"/>
  <c r="AM4" i="18"/>
  <c r="AC24" i="15"/>
  <c r="E3" i="15"/>
  <c r="G34" i="6"/>
  <c r="AQ3" i="14"/>
  <c r="H16" i="6"/>
  <c r="AM5" i="18"/>
  <c r="AC15" i="15"/>
  <c r="C4" i="15"/>
  <c r="AD12" i="15"/>
  <c r="AG12" i="15" s="1"/>
  <c r="G56" i="6"/>
  <c r="AU5" i="14"/>
  <c r="G29" i="6"/>
  <c r="AP3" i="14"/>
  <c r="E20" i="6"/>
  <c r="F20" i="6"/>
  <c r="AN4" i="13"/>
  <c r="G46" i="6"/>
  <c r="AS5" i="14"/>
  <c r="G4" i="6"/>
  <c r="AK3" i="14"/>
  <c r="AC9" i="15"/>
  <c r="AF9" i="15" s="1"/>
  <c r="AI9" i="15" s="1"/>
  <c r="B3" i="15"/>
  <c r="AC27" i="15"/>
  <c r="AF27" i="15" s="1"/>
  <c r="AI27" i="15" s="1"/>
  <c r="F1" i="15"/>
  <c r="H31" i="6"/>
  <c r="AP5" i="18"/>
  <c r="H20" i="6"/>
  <c r="AN4" i="18"/>
  <c r="AC38" i="15"/>
  <c r="H2" i="15"/>
  <c r="E38" i="6"/>
  <c r="F38" i="6"/>
  <c r="AR2" i="13"/>
  <c r="E46" i="6"/>
  <c r="F46" i="6"/>
  <c r="AS5" i="13"/>
  <c r="H23" i="6"/>
  <c r="AO2" i="18"/>
  <c r="G18" i="6"/>
  <c r="AN2" i="14"/>
  <c r="G5" i="6"/>
  <c r="AK4" i="14"/>
  <c r="AI1" i="17"/>
  <c r="AK2" i="17"/>
  <c r="AD6" i="15"/>
  <c r="AF6" i="15" s="1"/>
  <c r="H9" i="6"/>
  <c r="AL3" i="18"/>
  <c r="G54" i="6"/>
  <c r="AU3" i="14"/>
  <c r="AD15" i="15"/>
  <c r="AG15" i="15" s="1"/>
  <c r="E55" i="6"/>
  <c r="F55" i="6"/>
  <c r="AU4" i="13"/>
  <c r="G14" i="6"/>
  <c r="AM3" i="14"/>
  <c r="F5" i="6"/>
  <c r="E5" i="6"/>
  <c r="AK4" i="13"/>
  <c r="E31" i="6"/>
  <c r="F31" i="6"/>
  <c r="AP5" i="13"/>
  <c r="E34" i="6"/>
  <c r="F34" i="6"/>
  <c r="AQ3" i="13"/>
  <c r="AC60" i="15"/>
  <c r="AF60" i="15" s="1"/>
  <c r="L4" i="15"/>
  <c r="G6" i="6"/>
  <c r="AK5" i="14"/>
  <c r="E6" i="6"/>
  <c r="F6" i="6"/>
  <c r="AK5" i="13"/>
  <c r="AC30" i="15"/>
  <c r="AF30" i="15" s="1"/>
  <c r="AI30" i="15" s="1"/>
  <c r="F4" i="15"/>
  <c r="AC57" i="15"/>
  <c r="AF57" i="15" s="1"/>
  <c r="L1" i="15"/>
  <c r="H34" i="6"/>
  <c r="AQ3" i="18"/>
  <c r="AC47" i="15"/>
  <c r="AF47" i="15" s="1"/>
  <c r="AI47" i="15" s="1"/>
  <c r="J1" i="15"/>
  <c r="H11" i="6"/>
  <c r="AL5" i="18"/>
  <c r="E43" i="6"/>
  <c r="F43" i="6"/>
  <c r="AS2" i="13"/>
  <c r="G39" i="6"/>
  <c r="AR3" i="14"/>
  <c r="E29" i="6"/>
  <c r="F29" i="6"/>
  <c r="AP3" i="13"/>
  <c r="AD41" i="15"/>
  <c r="AF41" i="15" s="1"/>
  <c r="AD24" i="15"/>
  <c r="AG24" i="15" s="1"/>
  <c r="AD31" i="15"/>
  <c r="AF31" i="15" s="1"/>
  <c r="E11" i="6"/>
  <c r="F11" i="6"/>
  <c r="AL5" i="13"/>
  <c r="H55" i="6"/>
  <c r="AU4" i="18"/>
  <c r="AD51" i="15"/>
  <c r="AF51" i="15" s="1"/>
  <c r="G38" i="6"/>
  <c r="AR2" i="14"/>
  <c r="AC25" i="15"/>
  <c r="AF25" i="15" s="1"/>
  <c r="AI25" i="15" s="1"/>
  <c r="E4" i="15"/>
  <c r="H45" i="6"/>
  <c r="AS4" i="18"/>
  <c r="AI1" i="13"/>
  <c r="E3" i="6"/>
  <c r="F3" i="6"/>
  <c r="AK2" i="13"/>
  <c r="H49" i="6"/>
  <c r="AT3" i="18"/>
  <c r="AC3" i="15"/>
  <c r="AF3" i="15" s="1"/>
  <c r="AI3" i="15" s="1"/>
  <c r="A2" i="15"/>
  <c r="G45" i="6"/>
  <c r="AS4" i="14"/>
  <c r="H19" i="6"/>
  <c r="AN3" i="18"/>
  <c r="AC17" i="15"/>
  <c r="AF17" i="15" s="1"/>
  <c r="AI17" i="15" s="1"/>
  <c r="D1" i="15"/>
  <c r="H4" i="6"/>
  <c r="AK3" i="18"/>
  <c r="AC50" i="15"/>
  <c r="AF50" i="15" s="1"/>
  <c r="AI50" i="15" s="1"/>
  <c r="J4" i="15"/>
  <c r="H51" i="6"/>
  <c r="AT5" i="18"/>
  <c r="AD38" i="15"/>
  <c r="AG38" i="15" s="1"/>
  <c r="AU4" i="4"/>
  <c r="D55" i="6"/>
  <c r="E19" i="6"/>
  <c r="F19" i="6"/>
  <c r="AN3" i="13"/>
  <c r="E28" i="6"/>
  <c r="F28" i="6"/>
  <c r="AP2" i="13"/>
  <c r="F39" i="6"/>
  <c r="E39" i="6"/>
  <c r="AR3" i="13"/>
  <c r="E14" i="6"/>
  <c r="F14" i="6"/>
  <c r="AM3" i="13"/>
  <c r="H6" i="6"/>
  <c r="AK5" i="18"/>
  <c r="F24" i="6"/>
  <c r="E24" i="6"/>
  <c r="AO3" i="13"/>
  <c r="H43" i="6"/>
  <c r="AS2" i="18"/>
  <c r="G55" i="6"/>
  <c r="AU4" i="14"/>
  <c r="F33" i="6"/>
  <c r="E33" i="6"/>
  <c r="AQ2" i="13"/>
  <c r="AC19" i="15"/>
  <c r="AF19" i="15" s="1"/>
  <c r="AI19" i="15" s="1"/>
  <c r="D3" i="15"/>
  <c r="G16" i="6"/>
  <c r="AM5" i="14"/>
  <c r="AC59" i="15"/>
  <c r="AF59" i="15" s="1"/>
  <c r="L3" i="15"/>
  <c r="G53" i="6"/>
  <c r="AU2" i="14"/>
  <c r="G25" i="6"/>
  <c r="AO4" i="14"/>
  <c r="H48" i="6"/>
  <c r="AT2" i="18"/>
  <c r="H8" i="6"/>
  <c r="AL2" i="18"/>
  <c r="F18" i="6"/>
  <c r="E18" i="6"/>
  <c r="AN2" i="13"/>
  <c r="H50" i="6"/>
  <c r="AT4" i="18"/>
  <c r="AC58" i="15"/>
  <c r="L2" i="15"/>
  <c r="D19" i="6"/>
  <c r="AN3" i="4"/>
  <c r="AC23" i="15"/>
  <c r="AF23" i="15" s="1"/>
  <c r="AI23" i="15" s="1"/>
  <c r="E2" i="15"/>
  <c r="G15" i="6"/>
  <c r="AM4" i="14"/>
  <c r="AC34" i="15"/>
  <c r="G3" i="15"/>
  <c r="AC22" i="15"/>
  <c r="E1" i="15"/>
  <c r="E40" i="6"/>
  <c r="F40" i="6"/>
  <c r="AR4" i="13"/>
  <c r="G19" i="6"/>
  <c r="AN3" i="14"/>
  <c r="AC40" i="15"/>
  <c r="AF40" i="15" s="1"/>
  <c r="AI40" i="15" s="1"/>
  <c r="H4" i="15"/>
  <c r="AC53" i="15"/>
  <c r="AF53" i="15" s="1"/>
  <c r="AI53" i="15" s="1"/>
  <c r="K2" i="15"/>
  <c r="AS3" i="4"/>
  <c r="D44" i="6"/>
  <c r="E4" i="6"/>
  <c r="F4" i="6"/>
  <c r="AK3" i="13"/>
  <c r="G26" i="6"/>
  <c r="AO5" i="14"/>
  <c r="H54" i="6"/>
  <c r="AU3" i="18"/>
  <c r="H21" i="6"/>
  <c r="AN5" i="18"/>
  <c r="AD11" i="15"/>
  <c r="AF11" i="15" s="1"/>
  <c r="AL2" i="4"/>
  <c r="D8" i="6"/>
  <c r="AC7" i="15"/>
  <c r="AF7" i="15" s="1"/>
  <c r="AI7" i="15" s="1"/>
  <c r="B1" i="15"/>
  <c r="H24" i="6"/>
  <c r="AO3" i="18"/>
  <c r="H25" i="6"/>
  <c r="AO4" i="18"/>
  <c r="G23" i="6"/>
  <c r="AO2" i="14"/>
  <c r="AC52" i="15"/>
  <c r="AF52" i="15" s="1"/>
  <c r="AI52" i="15" s="1"/>
  <c r="K1" i="15"/>
  <c r="H39" i="6"/>
  <c r="AR3" i="18"/>
  <c r="H46" i="6"/>
  <c r="AS5" i="18"/>
  <c r="AP2" i="4"/>
  <c r="D28" i="6"/>
  <c r="AC18" i="15"/>
  <c r="AF18" i="15" s="1"/>
  <c r="AI18" i="15" s="1"/>
  <c r="D2" i="15"/>
  <c r="AC2" i="15"/>
  <c r="AF2" i="15" s="1"/>
  <c r="AI2" i="15" s="1"/>
  <c r="A1" i="15"/>
  <c r="AK2" i="4"/>
  <c r="AI1" i="4"/>
  <c r="D3" i="6"/>
  <c r="H13" i="6"/>
  <c r="AM2" i="18"/>
  <c r="G21" i="6"/>
  <c r="AN5" i="14"/>
  <c r="E26" i="6"/>
  <c r="F26" i="6"/>
  <c r="AO5" i="13"/>
  <c r="G33" i="6"/>
  <c r="AQ2" i="14"/>
  <c r="AC32" i="15"/>
  <c r="AF32" i="15" s="1"/>
  <c r="AI32" i="15" s="1"/>
  <c r="G1" i="15"/>
  <c r="F15" i="6"/>
  <c r="E15" i="6"/>
  <c r="AM4" i="13"/>
  <c r="H36" i="6"/>
  <c r="AQ5" i="18"/>
  <c r="H41" i="6"/>
  <c r="AR5" i="18"/>
  <c r="AD58" i="15"/>
  <c r="AD34" i="15"/>
  <c r="AG34" i="15" s="1"/>
  <c r="E10" i="6"/>
  <c r="F10" i="6"/>
  <c r="AL4" i="13"/>
  <c r="AD22" i="15"/>
  <c r="AG22" i="15" s="1"/>
  <c r="AC55" i="15"/>
  <c r="AF55" i="15" s="1"/>
  <c r="AI55" i="15" s="1"/>
  <c r="K4" i="15"/>
  <c r="G30" i="6"/>
  <c r="AP4" i="14"/>
  <c r="G49" i="6"/>
  <c r="AT3" i="14"/>
  <c r="AR4" i="4"/>
  <c r="D40" i="6"/>
  <c r="H18" i="6"/>
  <c r="AN2" i="18"/>
  <c r="E50" i="6"/>
  <c r="F50" i="6"/>
  <c r="AT4" i="13"/>
  <c r="G51" i="6"/>
  <c r="AT5" i="14"/>
  <c r="D14" i="6"/>
  <c r="AM3" i="4"/>
  <c r="AC28" i="15"/>
  <c r="AF28" i="15" s="1"/>
  <c r="AI28" i="15" s="1"/>
  <c r="F2" i="15"/>
  <c r="AC37" i="15"/>
  <c r="AF37" i="15" s="1"/>
  <c r="AI37" i="15" s="1"/>
  <c r="H1" i="15"/>
  <c r="E44" i="6"/>
  <c r="F44" i="6"/>
  <c r="AS3" i="13"/>
  <c r="H38" i="6"/>
  <c r="AR2" i="18"/>
  <c r="H26" i="6"/>
  <c r="AO5" i="18"/>
  <c r="G35" i="6"/>
  <c r="AQ4" i="14"/>
  <c r="F51" i="6"/>
  <c r="E51" i="6"/>
  <c r="AT5" i="13"/>
  <c r="AD21" i="15"/>
  <c r="AF21" i="15" s="1"/>
  <c r="E13" i="6"/>
  <c r="F13" i="6"/>
  <c r="AM2" i="13"/>
  <c r="H44" i="6"/>
  <c r="AS3" i="18"/>
  <c r="E56" i="6"/>
  <c r="F56" i="6"/>
  <c r="AU5" i="13"/>
  <c r="E25" i="6"/>
  <c r="F25" i="6"/>
  <c r="AO4" i="13"/>
  <c r="AC10" i="15"/>
  <c r="B4" i="15"/>
  <c r="AC44" i="15"/>
  <c r="AF44" i="15" s="1"/>
  <c r="AI44" i="15" s="1"/>
  <c r="I3" i="15"/>
  <c r="AO5" i="4"/>
  <c r="D26" i="6"/>
  <c r="H33" i="6"/>
  <c r="AQ2" i="18"/>
  <c r="G20" i="6"/>
  <c r="AN4" i="14"/>
  <c r="AD43" i="15"/>
  <c r="AG43" i="15" s="1"/>
  <c r="AI1" i="14"/>
  <c r="G3" i="6"/>
  <c r="AK2" i="14"/>
  <c r="E49" i="6"/>
  <c r="F49" i="6"/>
  <c r="AT3" i="13"/>
  <c r="AR5" i="4"/>
  <c r="D41" i="6"/>
  <c r="AC4" i="15"/>
  <c r="AF4" i="15" s="1"/>
  <c r="AI4" i="15" s="1"/>
  <c r="A3" i="15"/>
  <c r="AC35" i="15"/>
  <c r="AF35" i="15" s="1"/>
  <c r="AI35" i="15" s="1"/>
  <c r="G4" i="15"/>
  <c r="F48" i="6"/>
  <c r="E48" i="6"/>
  <c r="AT2" i="13"/>
  <c r="AC42" i="15"/>
  <c r="AF42" i="15" s="1"/>
  <c r="AI42" i="15" s="1"/>
  <c r="I1" i="15"/>
  <c r="AC48" i="15"/>
  <c r="AF48" i="15" s="1"/>
  <c r="AI48" i="15" s="1"/>
  <c r="J2" i="15"/>
  <c r="AC14" i="15"/>
  <c r="AF14" i="15" s="1"/>
  <c r="AI14" i="15" s="1"/>
  <c r="C3" i="15"/>
  <c r="H29" i="6"/>
  <c r="AP3" i="18"/>
  <c r="AD10" i="15"/>
  <c r="AG10" i="15" s="1"/>
  <c r="AU5" i="4"/>
  <c r="D56" i="6"/>
  <c r="G24" i="6"/>
  <c r="AO3" i="14"/>
  <c r="F54" i="6"/>
  <c r="E54" i="6"/>
  <c r="AU3" i="13"/>
  <c r="E9" i="6"/>
  <c r="F9" i="6"/>
  <c r="AL3" i="13"/>
  <c r="F36" i="6"/>
  <c r="E36" i="6"/>
  <c r="AQ5" i="13"/>
  <c r="G41" i="6"/>
  <c r="AR5" i="14"/>
  <c r="D53" i="6"/>
  <c r="AU2" i="4"/>
  <c r="AA44" i="15"/>
  <c r="AA46" i="15"/>
  <c r="AA40" i="15"/>
  <c r="AA14" i="15"/>
  <c r="AA16" i="15"/>
  <c r="AA10" i="15"/>
  <c r="AA50" i="15"/>
  <c r="AA56" i="15"/>
  <c r="AA54" i="15"/>
  <c r="AA5" i="15"/>
  <c r="AA9" i="15"/>
  <c r="AA11" i="15"/>
  <c r="AA53" i="15"/>
  <c r="AA32" i="15"/>
  <c r="AA8" i="15"/>
  <c r="AA42" i="15"/>
  <c r="AA21" i="15"/>
  <c r="AA15" i="15"/>
  <c r="AA19" i="15"/>
  <c r="AA18" i="15"/>
  <c r="AA22" i="15"/>
  <c r="AA43" i="15"/>
  <c r="AA12" i="15"/>
  <c r="AA17" i="15"/>
  <c r="AA48" i="15"/>
  <c r="AA31" i="15"/>
  <c r="AA29" i="15"/>
  <c r="AA25" i="15"/>
  <c r="AA38" i="15"/>
  <c r="AA23" i="15"/>
  <c r="AA35" i="15"/>
  <c r="AA39" i="15"/>
  <c r="AA41" i="15"/>
  <c r="AA47" i="15"/>
  <c r="AA49" i="15"/>
  <c r="AA45" i="15"/>
  <c r="AA51" i="15"/>
  <c r="AA58" i="15"/>
  <c r="AA60" i="15"/>
  <c r="AA33" i="15"/>
  <c r="AA27" i="15"/>
  <c r="AA4" i="15"/>
  <c r="AA6" i="15"/>
  <c r="AA52" i="15"/>
  <c r="AA13" i="15"/>
  <c r="AA28" i="15"/>
  <c r="AA2" i="15"/>
  <c r="AA3" i="15"/>
  <c r="AA37" i="15"/>
  <c r="AA55" i="15"/>
  <c r="AA61" i="15"/>
  <c r="AA59" i="15"/>
  <c r="AA7" i="15"/>
  <c r="AA20" i="15"/>
  <c r="AA26" i="15"/>
  <c r="AA24" i="15"/>
  <c r="AA57" i="15"/>
  <c r="AA34" i="15"/>
  <c r="AA30" i="15"/>
  <c r="AA36" i="15"/>
  <c r="AF15" i="15" l="1"/>
  <c r="AI15" i="15" s="1"/>
  <c r="I16" i="6" s="1"/>
  <c r="O2" i="6"/>
  <c r="M1" i="6" s="1"/>
  <c r="AF58" i="15"/>
  <c r="AK2" i="15"/>
  <c r="N13" i="6" s="1"/>
  <c r="O11" i="6"/>
  <c r="P11" i="6" s="1"/>
  <c r="AI3" i="14"/>
  <c r="I8" i="6"/>
  <c r="AN2" i="15"/>
  <c r="O10" i="6"/>
  <c r="P10" i="6" s="1"/>
  <c r="AI3" i="17"/>
  <c r="I46" i="6"/>
  <c r="AU5" i="15"/>
  <c r="I36" i="6"/>
  <c r="AS5" i="15"/>
  <c r="I26" i="6"/>
  <c r="AQ5" i="15"/>
  <c r="I48" i="6"/>
  <c r="AV2" i="15"/>
  <c r="I9" i="6"/>
  <c r="AN3" i="15"/>
  <c r="AF38" i="15"/>
  <c r="AI38" i="15" s="1"/>
  <c r="I5" i="6"/>
  <c r="AM4" i="15"/>
  <c r="I38" i="6"/>
  <c r="AT2" i="15"/>
  <c r="I33" i="6"/>
  <c r="AS2" i="15"/>
  <c r="AI3" i="4"/>
  <c r="O8" i="6"/>
  <c r="P8" i="6" s="1"/>
  <c r="AF22" i="15"/>
  <c r="AI22" i="15" s="1"/>
  <c r="I4" i="6"/>
  <c r="AM3" i="15"/>
  <c r="I30" i="6"/>
  <c r="AR4" i="15"/>
  <c r="I15" i="6"/>
  <c r="AO4" i="15"/>
  <c r="I53" i="6"/>
  <c r="AW2" i="15"/>
  <c r="I54" i="6"/>
  <c r="AW3" i="15"/>
  <c r="I6" i="6"/>
  <c r="AM5" i="15"/>
  <c r="I29" i="6"/>
  <c r="AR3" i="15"/>
  <c r="AF34" i="15"/>
  <c r="AI34" i="15" s="1"/>
  <c r="I51" i="6"/>
  <c r="AV5" i="15"/>
  <c r="I49" i="6"/>
  <c r="AV3" i="15"/>
  <c r="I3" i="6"/>
  <c r="AM2" i="15"/>
  <c r="I41" i="6"/>
  <c r="AT5" i="15"/>
  <c r="AF24" i="15"/>
  <c r="AI24" i="15" s="1"/>
  <c r="I40" i="6"/>
  <c r="AT4" i="15"/>
  <c r="I31" i="6"/>
  <c r="AR5" i="15"/>
  <c r="I50" i="6"/>
  <c r="AV4" i="15"/>
  <c r="AF12" i="15"/>
  <c r="AI12" i="15" s="1"/>
  <c r="I43" i="6"/>
  <c r="AU2" i="15"/>
  <c r="I19" i="6"/>
  <c r="AP3" i="15"/>
  <c r="I28" i="6"/>
  <c r="AR2" i="15"/>
  <c r="O12" i="6"/>
  <c r="P12" i="6" s="1"/>
  <c r="AI3" i="18"/>
  <c r="I14" i="6"/>
  <c r="AO3" i="15"/>
  <c r="I45" i="6"/>
  <c r="AU4" i="15"/>
  <c r="I24" i="6"/>
  <c r="AQ3" i="15"/>
  <c r="I20" i="6"/>
  <c r="AP4" i="15"/>
  <c r="I18" i="6"/>
  <c r="AP2" i="15"/>
  <c r="O9" i="6"/>
  <c r="P9" i="6" s="1"/>
  <c r="AI3" i="13"/>
  <c r="I21" i="6"/>
  <c r="AP5" i="15"/>
  <c r="AF43" i="15"/>
  <c r="AI43" i="15" s="1"/>
  <c r="I10" i="6"/>
  <c r="AN4" i="15"/>
  <c r="I34" i="6"/>
  <c r="AS3" i="15"/>
  <c r="I55" i="6"/>
  <c r="AW4" i="15"/>
  <c r="AF10" i="15"/>
  <c r="AI10" i="15" s="1"/>
  <c r="I56" i="6"/>
  <c r="AW5" i="15"/>
  <c r="AO5" i="15" l="1"/>
  <c r="AK1" i="15"/>
  <c r="AK3" i="15" s="1"/>
  <c r="I13" i="6"/>
  <c r="AO2" i="15"/>
  <c r="I44" i="6"/>
  <c r="AU3" i="15"/>
  <c r="I35" i="6"/>
  <c r="AS4" i="15"/>
  <c r="I39" i="6"/>
  <c r="AT3" i="15"/>
  <c r="I11" i="6"/>
  <c r="AN5" i="15"/>
  <c r="I23" i="6"/>
  <c r="AQ2" i="15"/>
  <c r="I25" i="6"/>
  <c r="AQ4" i="15"/>
  <c r="O13" i="6" l="1"/>
  <c r="P13" i="6" s="1"/>
</calcChain>
</file>

<file path=xl/sharedStrings.xml><?xml version="1.0" encoding="utf-8"?>
<sst xmlns="http://schemas.openxmlformats.org/spreadsheetml/2006/main" count="741" uniqueCount="144">
  <si>
    <t>Total</t>
  </si>
  <si>
    <t>Position</t>
  </si>
  <si>
    <t>Constants:</t>
  </si>
  <si>
    <t>Block size</t>
  </si>
  <si>
    <t># blocks</t>
  </si>
  <si>
    <t>Value/block</t>
  </si>
  <si>
    <t>ESS</t>
  </si>
  <si>
    <t>Quality</t>
  </si>
  <si>
    <t>A1</t>
  </si>
  <si>
    <t>A2</t>
  </si>
  <si>
    <t>A3</t>
  </si>
  <si>
    <t>A4</t>
  </si>
  <si>
    <t>A5</t>
  </si>
  <si>
    <t>B1</t>
  </si>
  <si>
    <t>B2</t>
  </si>
  <si>
    <t>B3</t>
  </si>
  <si>
    <t>B4</t>
  </si>
  <si>
    <t>B5</t>
  </si>
  <si>
    <t>C1</t>
  </si>
  <si>
    <t>C2</t>
  </si>
  <si>
    <t>C3</t>
  </si>
  <si>
    <t>C4</t>
  </si>
  <si>
    <t>C5</t>
  </si>
  <si>
    <t>D1</t>
  </si>
  <si>
    <t>D2</t>
  </si>
  <si>
    <t>D3</t>
  </si>
  <si>
    <t>D4</t>
  </si>
  <si>
    <t>D5</t>
  </si>
  <si>
    <t>E1</t>
  </si>
  <si>
    <t>E2</t>
  </si>
  <si>
    <t>E3</t>
  </si>
  <si>
    <t>E4</t>
  </si>
  <si>
    <t>E5</t>
  </si>
  <si>
    <t>F1</t>
  </si>
  <si>
    <t>F2</t>
  </si>
  <si>
    <t>F3</t>
  </si>
  <si>
    <t>F4</t>
  </si>
  <si>
    <t>F5</t>
  </si>
  <si>
    <t>G1</t>
  </si>
  <si>
    <t>G2</t>
  </si>
  <si>
    <t>G3</t>
  </si>
  <si>
    <t>G4</t>
  </si>
  <si>
    <t>G5</t>
  </si>
  <si>
    <t>Decision</t>
  </si>
  <si>
    <t># cons nbrs</t>
  </si>
  <si>
    <t>Ecosystem Services</t>
  </si>
  <si>
    <t>Earnings</t>
  </si>
  <si>
    <t>Farming Earnings</t>
  </si>
  <si>
    <t>Green (1) = conserved; orange (0) = farmed</t>
  </si>
  <si>
    <t>Block ESS</t>
  </si>
  <si>
    <t>Corridor?</t>
  </si>
  <si>
    <t>Base cons pmnt</t>
  </si>
  <si>
    <t>Border bonus</t>
  </si>
  <si>
    <t>Total Earnings</t>
  </si>
  <si>
    <t>Net</t>
  </si>
  <si>
    <t>Conservation Payment</t>
  </si>
  <si>
    <t>Total Conservation Payments</t>
  </si>
  <si>
    <t>Corridor bonus</t>
  </si>
  <si>
    <t>permanent</t>
  </si>
  <si>
    <t>Manually fill in # corridors, # blocks!</t>
  </si>
  <si>
    <t>Eligible corridor</t>
  </si>
  <si>
    <t>Summary Earnings Across Contract Periods</t>
  </si>
  <si>
    <t>Plot</t>
  </si>
  <si>
    <t>Accepted?</t>
  </si>
  <si>
    <t>Rank</t>
  </si>
  <si>
    <t>Random Subject</t>
  </si>
  <si>
    <t>Random CP</t>
  </si>
  <si>
    <t>CP1</t>
  </si>
  <si>
    <t>CP2</t>
  </si>
  <si>
    <t>CP3</t>
  </si>
  <si>
    <t>CP4</t>
  </si>
  <si>
    <t>Rand()</t>
  </si>
  <si>
    <t>AGRICULTURAL QUALITY</t>
  </si>
  <si>
    <t>paste value of  random corridor choice here</t>
  </si>
  <si>
    <t>Subject</t>
  </si>
  <si>
    <t>H1</t>
  </si>
  <si>
    <t>H2</t>
  </si>
  <si>
    <t>H3</t>
  </si>
  <si>
    <t>H4</t>
  </si>
  <si>
    <t>H5</t>
  </si>
  <si>
    <t>I1</t>
  </si>
  <si>
    <t>I2</t>
  </si>
  <si>
    <t>I3</t>
  </si>
  <si>
    <t>I4</t>
  </si>
  <si>
    <t>I5</t>
  </si>
  <si>
    <t>J1</t>
  </si>
  <si>
    <t>J2</t>
  </si>
  <si>
    <t>J3</t>
  </si>
  <si>
    <t>J4</t>
  </si>
  <si>
    <t>J5</t>
  </si>
  <si>
    <t>K1</t>
  </si>
  <si>
    <t>K2</t>
  </si>
  <si>
    <t>K3</t>
  </si>
  <si>
    <t>K4</t>
  </si>
  <si>
    <t>K5</t>
  </si>
  <si>
    <t>L1</t>
  </si>
  <si>
    <t>L2</t>
  </si>
  <si>
    <t>L3</t>
  </si>
  <si>
    <t>L4</t>
  </si>
  <si>
    <t>L5</t>
  </si>
  <si>
    <t>CONSERVATION DECISIONS: ENTER DECISIONS ABOVE IN THIS BLOCK</t>
  </si>
  <si>
    <t># of corridors:</t>
  </si>
  <si>
    <t>Total ESS</t>
  </si>
  <si>
    <t>random #</t>
  </si>
  <si>
    <t>Type corridor member cell locations (e.g. A1, B1, etc.) in the cells below</t>
  </si>
  <si>
    <t>Constants: (automatically copied from first worksheet)</t>
  </si>
  <si>
    <t>Conversion rate</t>
  </si>
  <si>
    <t># of farmers:</t>
  </si>
  <si>
    <t># bids to accept:</t>
  </si>
  <si>
    <t>Raw earnings</t>
  </si>
  <si>
    <t>CONSERVATION DECISIONS: for auction, these are derived from bid outcome column</t>
  </si>
  <si>
    <t>Nonexistent subjects can be deleted before picking a winner; or you can just recalculate if you choose a nonexistent subject until you land on a real subject</t>
  </si>
  <si>
    <t>Exists?</t>
  </si>
  <si>
    <t>Exists</t>
  </si>
  <si>
    <t>Con Pay if exist</t>
  </si>
  <si>
    <t>ESS if exist</t>
  </si>
  <si>
    <t>Earn if exist</t>
  </si>
  <si>
    <t>CP</t>
  </si>
  <si>
    <t>Border</t>
  </si>
  <si>
    <t>Corridor</t>
  </si>
  <si>
    <t>Auction</t>
  </si>
  <si>
    <t>Conservation Payments</t>
  </si>
  <si>
    <t>Net Welfare</t>
  </si>
  <si>
    <t>Bid (Fill In!)</t>
  </si>
  <si>
    <t>Fill card numbers into grid above</t>
  </si>
  <si>
    <t>EARNINGS</t>
  </si>
  <si>
    <t>I</t>
  </si>
  <si>
    <t>A</t>
  </si>
  <si>
    <t>B</t>
  </si>
  <si>
    <t>C</t>
  </si>
  <si>
    <t>D</t>
  </si>
  <si>
    <t>E</t>
  </si>
  <si>
    <t>F</t>
  </si>
  <si>
    <t>G</t>
  </si>
  <si>
    <t>H</t>
  </si>
  <si>
    <t>J</t>
  </si>
  <si>
    <t>K</t>
  </si>
  <si>
    <t>L</t>
  </si>
  <si>
    <t>Sort ascending by Bids and then by Rand(); take the required number of bids with the highest rand() numbers. In the CPn sheet, manually change the "Accept" column for the locations you randomly reject from 1 to 0</t>
  </si>
  <si>
    <t>CP5</t>
  </si>
  <si>
    <t>CP6</t>
  </si>
  <si>
    <t>Flat</t>
  </si>
  <si>
    <t>Trtment</t>
  </si>
  <si>
    <t>Megafauna survival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</si>
</sst>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0"/>
    <numFmt numFmtId="165" formatCode="_(&quot;$&quot;* #,##0_);_(&quot;$&quot;* \(#,##0\);_(&quot;$&quot;* &quot;-&quot;??_);_(@_)"/>
    <numFmt numFmtId="166" formatCode="&quot;$&quot;#,##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6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0" xfId="0" applyFont="1"/>
    <xf numFmtId="164" fontId="1" fillId="0" borderId="0" xfId="0" applyNumberFormat="1" applyFont="1"/>
    <xf numFmtId="1" fontId="1" fillId="0" borderId="0" xfId="0" applyNumberFormat="1" applyFont="1" applyAlignment="1">
      <alignment horizontal="center"/>
    </xf>
    <xf numFmtId="0" fontId="0" fillId="0" borderId="0" xfId="0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4" fontId="1" fillId="0" borderId="0" xfId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5" xfId="0" applyFont="1" applyBorder="1" applyAlignment="1">
      <alignment horizontal="center"/>
    </xf>
    <xf numFmtId="1" fontId="2" fillId="0" borderId="1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1" fontId="2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2" borderId="19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44" fontId="2" fillId="0" borderId="0" xfId="0" applyNumberFormat="1" applyFont="1"/>
    <xf numFmtId="1" fontId="2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166" fontId="2" fillId="0" borderId="1" xfId="0" applyNumberFormat="1" applyFont="1" applyBorder="1" applyAlignment="1">
      <alignment horizontal="center"/>
    </xf>
    <xf numFmtId="166" fontId="2" fillId="0" borderId="2" xfId="0" applyNumberFormat="1" applyFont="1" applyBorder="1" applyAlignment="1">
      <alignment horizontal="center"/>
    </xf>
    <xf numFmtId="166" fontId="2" fillId="0" borderId="3" xfId="0" applyNumberFormat="1" applyFont="1" applyBorder="1" applyAlignment="1">
      <alignment horizontal="center"/>
    </xf>
    <xf numFmtId="166" fontId="2" fillId="0" borderId="4" xfId="0" applyNumberFormat="1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166" fontId="2" fillId="0" borderId="6" xfId="0" applyNumberFormat="1" applyFont="1" applyBorder="1" applyAlignment="1">
      <alignment horizontal="center"/>
    </xf>
    <xf numFmtId="166" fontId="2" fillId="0" borderId="7" xfId="0" applyNumberFormat="1" applyFont="1" applyBorder="1" applyAlignment="1">
      <alignment horizontal="center"/>
    </xf>
    <xf numFmtId="166" fontId="2" fillId="0" borderId="8" xfId="0" applyNumberFormat="1" applyFont="1" applyBorder="1" applyAlignment="1">
      <alignment horizontal="center"/>
    </xf>
    <xf numFmtId="166" fontId="2" fillId="0" borderId="9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5" xfId="0" applyFont="1" applyBorder="1"/>
    <xf numFmtId="165" fontId="1" fillId="0" borderId="5" xfId="0" applyNumberFormat="1" applyFont="1" applyBorder="1"/>
    <xf numFmtId="0" fontId="1" fillId="0" borderId="4" xfId="0" applyFont="1" applyBorder="1"/>
    <xf numFmtId="165" fontId="1" fillId="0" borderId="6" xfId="0" applyNumberFormat="1" applyFont="1" applyBorder="1"/>
    <xf numFmtId="0" fontId="1" fillId="0" borderId="7" xfId="0" applyFont="1" applyBorder="1"/>
    <xf numFmtId="0" fontId="1" fillId="0" borderId="8" xfId="0" applyFont="1" applyBorder="1"/>
    <xf numFmtId="165" fontId="1" fillId="0" borderId="8" xfId="0" applyNumberFormat="1" applyFont="1" applyBorder="1"/>
    <xf numFmtId="165" fontId="1" fillId="0" borderId="9" xfId="0" applyNumberFormat="1" applyFont="1" applyBorder="1"/>
    <xf numFmtId="0" fontId="1" fillId="0" borderId="20" xfId="0" applyFont="1" applyBorder="1"/>
    <xf numFmtId="0" fontId="1" fillId="0" borderId="21" xfId="0" applyFont="1" applyBorder="1"/>
    <xf numFmtId="165" fontId="1" fillId="0" borderId="21" xfId="0" applyNumberFormat="1" applyFont="1" applyBorder="1"/>
    <xf numFmtId="165" fontId="1" fillId="0" borderId="22" xfId="0" applyNumberFormat="1" applyFont="1" applyBorder="1"/>
    <xf numFmtId="0" fontId="2" fillId="0" borderId="23" xfId="0" applyFont="1" applyBorder="1"/>
    <xf numFmtId="0" fontId="2" fillId="0" borderId="24" xfId="0" applyFont="1" applyBorder="1"/>
    <xf numFmtId="0" fontId="2" fillId="0" borderId="25" xfId="0" applyFont="1" applyBorder="1"/>
    <xf numFmtId="0" fontId="2" fillId="0" borderId="0" xfId="0" applyFont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lef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workbookViewId="0">
      <selection activeCell="H7" sqref="H7"/>
    </sheetView>
  </sheetViews>
  <sheetFormatPr defaultRowHeight="14.6" x14ac:dyDescent="0.4"/>
  <cols>
    <col min="1" max="12" width="5.61328125" customWidth="1"/>
  </cols>
  <sheetData>
    <row r="1" spans="1:12" ht="18.45" x14ac:dyDescent="0.5">
      <c r="A1" s="35">
        <v>1</v>
      </c>
      <c r="B1" s="36">
        <v>6</v>
      </c>
      <c r="C1" s="36">
        <v>1</v>
      </c>
      <c r="D1" s="36">
        <v>6</v>
      </c>
      <c r="E1" s="36">
        <v>1</v>
      </c>
      <c r="F1" s="36">
        <v>6</v>
      </c>
      <c r="G1" s="36">
        <v>1</v>
      </c>
      <c r="H1" s="36">
        <v>6</v>
      </c>
      <c r="I1" s="36">
        <v>1</v>
      </c>
      <c r="J1" s="36">
        <v>6</v>
      </c>
      <c r="K1" s="36">
        <v>1</v>
      </c>
      <c r="L1" s="77"/>
    </row>
    <row r="2" spans="1:12" ht="18.45" x14ac:dyDescent="0.5">
      <c r="A2" s="37">
        <v>2</v>
      </c>
      <c r="B2" s="38">
        <v>7</v>
      </c>
      <c r="C2" s="38">
        <v>2</v>
      </c>
      <c r="D2" s="38">
        <v>7</v>
      </c>
      <c r="E2" s="38">
        <v>2</v>
      </c>
      <c r="F2" s="38">
        <v>7</v>
      </c>
      <c r="G2" s="38">
        <v>2</v>
      </c>
      <c r="H2" s="38">
        <v>7</v>
      </c>
      <c r="I2" s="38">
        <v>2</v>
      </c>
      <c r="J2" s="38">
        <v>7</v>
      </c>
      <c r="K2" s="38">
        <v>2</v>
      </c>
      <c r="L2" s="78"/>
    </row>
    <row r="3" spans="1:12" ht="18.45" x14ac:dyDescent="0.5">
      <c r="A3" s="37">
        <v>3</v>
      </c>
      <c r="B3" s="38">
        <v>8</v>
      </c>
      <c r="C3" s="38">
        <v>3</v>
      </c>
      <c r="D3" s="38">
        <v>8</v>
      </c>
      <c r="E3" s="38">
        <v>3</v>
      </c>
      <c r="F3" s="38">
        <v>8</v>
      </c>
      <c r="G3" s="38">
        <v>3</v>
      </c>
      <c r="H3" s="38">
        <v>8</v>
      </c>
      <c r="I3" s="38">
        <v>3</v>
      </c>
      <c r="J3" s="38">
        <v>8</v>
      </c>
      <c r="K3" s="38">
        <v>3</v>
      </c>
      <c r="L3" s="78"/>
    </row>
    <row r="4" spans="1:12" ht="18.45" x14ac:dyDescent="0.5">
      <c r="A4" s="37">
        <v>4</v>
      </c>
      <c r="B4" s="38">
        <v>9</v>
      </c>
      <c r="C4" s="38">
        <v>4</v>
      </c>
      <c r="D4" s="38">
        <v>9</v>
      </c>
      <c r="E4" s="38">
        <v>4</v>
      </c>
      <c r="F4" s="38">
        <v>9</v>
      </c>
      <c r="G4" s="38">
        <v>4</v>
      </c>
      <c r="H4" s="38">
        <v>9</v>
      </c>
      <c r="I4" s="38">
        <v>4</v>
      </c>
      <c r="J4" s="38">
        <v>9</v>
      </c>
      <c r="K4" s="38">
        <v>4</v>
      </c>
      <c r="L4" s="78"/>
    </row>
    <row r="5" spans="1:12" ht="18.899999999999999" thickBot="1" x14ac:dyDescent="0.55000000000000004">
      <c r="A5" s="39"/>
      <c r="B5" s="40"/>
      <c r="C5" s="40"/>
      <c r="D5" s="40"/>
      <c r="E5" s="40"/>
      <c r="F5" s="40"/>
      <c r="G5" s="40"/>
      <c r="H5" s="40"/>
      <c r="I5" s="40"/>
      <c r="J5" s="40"/>
      <c r="K5" s="40"/>
      <c r="L5" s="41"/>
    </row>
    <row r="6" spans="1:12" ht="18.45" x14ac:dyDescent="0.5">
      <c r="A6" s="79" t="s">
        <v>72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</row>
    <row r="7" spans="1:12" ht="18.45" x14ac:dyDescent="0.5">
      <c r="A7" s="11" t="s">
        <v>124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</row>
    <row r="8" spans="1:12" ht="18.45" x14ac:dyDescent="0.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</row>
    <row r="9" spans="1:12" ht="18.45" x14ac:dyDescent="0.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</row>
    <row r="10" spans="1:12" ht="18.45" x14ac:dyDescent="0.5">
      <c r="A10" s="11" t="s">
        <v>107</v>
      </c>
      <c r="B10" s="11"/>
      <c r="C10" s="11">
        <f>COUNTA(A1:L5)</f>
        <v>44</v>
      </c>
    </row>
  </sheetData>
  <mergeCells count="1">
    <mergeCell ref="A6:L6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I71"/>
  <sheetViews>
    <sheetView zoomScaleNormal="100" workbookViewId="0">
      <selection activeCell="A14" sqref="A14"/>
    </sheetView>
  </sheetViews>
  <sheetFormatPr defaultColWidth="9.15234375" defaultRowHeight="18.45" x14ac:dyDescent="0.5"/>
  <cols>
    <col min="1" max="2" width="9.15234375" style="11" customWidth="1"/>
    <col min="3" max="3" width="10" style="11" bestFit="1" customWidth="1"/>
    <col min="4" max="12" width="9.15234375" style="11" customWidth="1"/>
    <col min="13" max="13" width="7" style="11" customWidth="1"/>
    <col min="14" max="14" width="11.84375" style="11" bestFit="1" customWidth="1"/>
    <col min="15" max="15" width="10.15234375" style="11" bestFit="1" customWidth="1"/>
    <col min="16" max="16" width="14.4609375" style="11" bestFit="1" customWidth="1"/>
    <col min="17" max="17" width="12.69140625" style="11" bestFit="1" customWidth="1"/>
    <col min="18" max="18" width="11.84375" style="11" bestFit="1" customWidth="1"/>
    <col min="19" max="19" width="12.69140625" style="11" bestFit="1" customWidth="1"/>
    <col min="20" max="20" width="9.15234375" style="11"/>
    <col min="21" max="21" width="10.15234375" style="10" bestFit="1" customWidth="1"/>
    <col min="22" max="22" width="9.15234375" style="11"/>
    <col min="23" max="23" width="10" style="10" bestFit="1" customWidth="1"/>
    <col min="24" max="24" width="10.53515625" style="10" bestFit="1" customWidth="1"/>
    <col min="25" max="25" width="14" style="10" bestFit="1" customWidth="1"/>
    <col min="26" max="26" width="18.69140625" style="10" bestFit="1" customWidth="1"/>
    <col min="27" max="27" width="20.53515625" style="14" bestFit="1" customWidth="1"/>
    <col min="28" max="28" width="26.84375" style="14" customWidth="1"/>
    <col min="29" max="29" width="23" style="14" bestFit="1" customWidth="1"/>
    <col min="30" max="30" width="14.23046875" style="14" bestFit="1" customWidth="1"/>
    <col min="31" max="31" width="18" style="14" bestFit="1" customWidth="1"/>
    <col min="32" max="32" width="12.69140625" style="14" bestFit="1" customWidth="1"/>
    <col min="33" max="33" width="14.23046875" style="14" customWidth="1"/>
    <col min="34" max="34" width="31.53515625" style="11" bestFit="1" customWidth="1"/>
    <col min="35" max="35" width="15.69140625" style="11" bestFit="1" customWidth="1"/>
    <col min="36" max="36" width="2.23046875" style="47" bestFit="1" customWidth="1"/>
    <col min="37" max="48" width="10.61328125" style="47" customWidth="1"/>
    <col min="49" max="49" width="9.15234375" style="11"/>
    <col min="50" max="50" width="3.69140625" style="11" bestFit="1" customWidth="1"/>
    <col min="51" max="52" width="3.61328125" style="11" bestFit="1" customWidth="1"/>
    <col min="53" max="53" width="3.84375" style="11" bestFit="1" customWidth="1"/>
    <col min="54" max="54" width="3.53515625" style="11" bestFit="1" customWidth="1"/>
    <col min="55" max="55" width="3.4609375" style="11" bestFit="1" customWidth="1"/>
    <col min="56" max="56" width="3.921875" style="11" bestFit="1" customWidth="1"/>
    <col min="57" max="57" width="3.84375" style="11" bestFit="1" customWidth="1"/>
    <col min="58" max="58" width="2.921875" style="11" bestFit="1" customWidth="1"/>
    <col min="59" max="59" width="3.07421875" style="11" bestFit="1" customWidth="1"/>
    <col min="60" max="60" width="3.61328125" style="11" bestFit="1" customWidth="1"/>
    <col min="61" max="61" width="3.3828125" style="11" bestFit="1" customWidth="1"/>
    <col min="62" max="16384" width="9.15234375" style="11"/>
  </cols>
  <sheetData>
    <row r="1" spans="1:61" ht="19.5" customHeight="1" thickBot="1" x14ac:dyDescent="0.55000000000000004">
      <c r="A1" s="1">
        <v>1</v>
      </c>
      <c r="B1" s="2">
        <v>1</v>
      </c>
      <c r="C1" s="2">
        <v>1</v>
      </c>
      <c r="D1" s="2">
        <v>1</v>
      </c>
      <c r="E1" s="2">
        <v>1</v>
      </c>
      <c r="F1" s="2">
        <v>1</v>
      </c>
      <c r="G1" s="2">
        <v>1</v>
      </c>
      <c r="H1" s="2">
        <v>1</v>
      </c>
      <c r="I1" s="2">
        <v>1</v>
      </c>
      <c r="J1" s="2">
        <v>1</v>
      </c>
      <c r="K1" s="2">
        <v>1</v>
      </c>
      <c r="L1" s="3">
        <v>1</v>
      </c>
      <c r="M1" s="23"/>
      <c r="N1" s="11" t="s">
        <v>3</v>
      </c>
      <c r="O1" s="11" t="s">
        <v>4</v>
      </c>
      <c r="P1" s="11" t="s">
        <v>5</v>
      </c>
      <c r="Q1" s="11" t="s">
        <v>0</v>
      </c>
      <c r="R1" s="11" t="s">
        <v>49</v>
      </c>
      <c r="S1" s="13">
        <f>SUM(Q:Q)</f>
        <v>6050</v>
      </c>
      <c r="U1" s="10" t="s">
        <v>1</v>
      </c>
      <c r="V1" s="11" t="s">
        <v>112</v>
      </c>
      <c r="W1" s="10" t="s">
        <v>7</v>
      </c>
      <c r="X1" s="10" t="s">
        <v>43</v>
      </c>
      <c r="Y1" s="10" t="s">
        <v>44</v>
      </c>
      <c r="Z1" s="10" t="s">
        <v>60</v>
      </c>
      <c r="AA1" s="14" t="s">
        <v>47</v>
      </c>
      <c r="AB1" s="14" t="s">
        <v>55</v>
      </c>
      <c r="AC1" s="14" t="s">
        <v>45</v>
      </c>
      <c r="AD1" s="14" t="s">
        <v>46</v>
      </c>
      <c r="AE1" s="14" t="s">
        <v>114</v>
      </c>
      <c r="AF1" s="14" t="s">
        <v>115</v>
      </c>
      <c r="AG1" s="14" t="s">
        <v>116</v>
      </c>
      <c r="AH1" s="11" t="s">
        <v>53</v>
      </c>
      <c r="AI1" s="13">
        <f ca="1">SUM(AG:AG)</f>
        <v>589200</v>
      </c>
      <c r="AK1" s="47" t="s">
        <v>127</v>
      </c>
      <c r="AL1" s="47" t="s">
        <v>128</v>
      </c>
      <c r="AM1" s="47" t="s">
        <v>129</v>
      </c>
      <c r="AN1" s="47" t="s">
        <v>130</v>
      </c>
      <c r="AO1" s="47" t="s">
        <v>131</v>
      </c>
      <c r="AP1" s="47" t="s">
        <v>132</v>
      </c>
      <c r="AQ1" s="47" t="s">
        <v>133</v>
      </c>
      <c r="AR1" s="47" t="s">
        <v>134</v>
      </c>
      <c r="AS1" s="47" t="s">
        <v>126</v>
      </c>
      <c r="AT1" s="47" t="s">
        <v>135</v>
      </c>
      <c r="AU1" s="47" t="s">
        <v>136</v>
      </c>
      <c r="AV1" s="47" t="s">
        <v>137</v>
      </c>
    </row>
    <row r="2" spans="1:61" x14ac:dyDescent="0.5">
      <c r="A2" s="4">
        <v>1</v>
      </c>
      <c r="B2" s="5">
        <v>0</v>
      </c>
      <c r="C2" s="5">
        <v>0</v>
      </c>
      <c r="D2" s="5">
        <v>0</v>
      </c>
      <c r="E2" s="5">
        <v>1</v>
      </c>
      <c r="F2" s="5">
        <v>0</v>
      </c>
      <c r="G2" s="5">
        <v>0</v>
      </c>
      <c r="H2" s="5">
        <v>0</v>
      </c>
      <c r="I2" s="5">
        <v>0</v>
      </c>
      <c r="J2" s="5">
        <v>1</v>
      </c>
      <c r="K2" s="5">
        <v>0</v>
      </c>
      <c r="L2" s="6">
        <v>1</v>
      </c>
      <c r="M2" s="23"/>
      <c r="N2" s="11">
        <v>1</v>
      </c>
      <c r="O2" s="34">
        <v>1</v>
      </c>
      <c r="P2" s="13">
        <v>50</v>
      </c>
      <c r="Q2" s="13">
        <f>P2*O2</f>
        <v>50</v>
      </c>
      <c r="R2" s="11" t="s">
        <v>50</v>
      </c>
      <c r="S2" s="11" t="b">
        <f>C17&gt;0</f>
        <v>1</v>
      </c>
      <c r="U2" s="10" t="s">
        <v>8</v>
      </c>
      <c r="V2" s="11" t="b">
        <f ca="1">NOT(ISBLANK(INDIRECT("'AgQuality'!" &amp; U2)))</f>
        <v>1</v>
      </c>
      <c r="W2" s="47">
        <f ca="1">INDIRECT("'AgQuality'!" &amp; U2)</f>
        <v>1</v>
      </c>
      <c r="X2" s="10">
        <f t="shared" ref="X2:X33" ca="1" si="0">INDIRECT(U2)</f>
        <v>1</v>
      </c>
      <c r="Y2" s="10">
        <f t="shared" ref="Y2:Y33" ca="1" si="1">IF(ROW(INDIRECT(U2))&lt;&gt;$I$33, (OFFSET(INDIRECT(U2),1,0)),0)+IF(COLUMN(INDIRECT(U2))&lt;&gt;$I$34, (OFFSET(INDIRECT(U2),0,1)),0)+IF(ROW(INDIRECT(U2))&lt;&gt;1, (OFFSET(INDIRECT(U2),-1,0)),0)+IF(COLUMN(INDIRECT(U2))&lt;&gt;1, (OFFSET(INDIRECT(U2),0,-1)),0)</f>
        <v>2</v>
      </c>
      <c r="Z2" s="10" t="b">
        <f t="shared" ref="Z2:Z33" si="2">OR(U2=$A$20,U2=$A$21,U2=$A$22,U2=$A$23,U2=$A$24,U2=$A$25,U2=$A$26,U2=$A$27,U2=$A$28,U2=$A$29,U2=$A$30,U2=$A$31,U2=$A$32)</f>
        <v>0</v>
      </c>
      <c r="AA2" s="14">
        <f ca="1">(1-X2)*W2*1000</f>
        <v>0</v>
      </c>
      <c r="AB2" s="14">
        <f t="shared" ref="AB2:AB33" ca="1" si="3">X2*($C$12+Y2*$C$13+Z2*$C$15)</f>
        <v>4000</v>
      </c>
      <c r="AC2" s="14">
        <f>$S$3</f>
        <v>9050</v>
      </c>
      <c r="AD2" s="14">
        <f ca="1">AA2+AB2+AC2</f>
        <v>13050</v>
      </c>
      <c r="AE2" s="14">
        <f ca="1">IF($V2,AB2,"")</f>
        <v>4000</v>
      </c>
      <c r="AF2" s="14">
        <f ca="1">IF($V2,AC2,"")</f>
        <v>9050</v>
      </c>
      <c r="AG2" s="14">
        <f ca="1">IF($V2,AD2,"")</f>
        <v>13050</v>
      </c>
      <c r="AH2" s="11" t="s">
        <v>56</v>
      </c>
      <c r="AI2" s="13">
        <f ca="1">SUM(AE:AE)</f>
        <v>111000</v>
      </c>
      <c r="AJ2" s="47">
        <v>1</v>
      </c>
      <c r="AK2" s="50">
        <f ca="1">VLOOKUP(AX2,$U:$AG,13)</f>
        <v>13050</v>
      </c>
      <c r="AL2" s="51">
        <f t="shared" ref="AL2:AV2" ca="1" si="4">VLOOKUP(AY2,$U:$AG,13)</f>
        <v>13050</v>
      </c>
      <c r="AM2" s="51">
        <f t="shared" ca="1" si="4"/>
        <v>13050</v>
      </c>
      <c r="AN2" s="51">
        <f t="shared" ca="1" si="4"/>
        <v>13050</v>
      </c>
      <c r="AO2" s="51">
        <f t="shared" ca="1" si="4"/>
        <v>14050</v>
      </c>
      <c r="AP2" s="51">
        <f t="shared" ca="1" si="4"/>
        <v>13050</v>
      </c>
      <c r="AQ2" s="51">
        <f t="shared" ca="1" si="4"/>
        <v>13050</v>
      </c>
      <c r="AR2" s="51">
        <f t="shared" ca="1" si="4"/>
        <v>13050</v>
      </c>
      <c r="AS2" s="51">
        <f t="shared" ca="1" si="4"/>
        <v>13050</v>
      </c>
      <c r="AT2" s="51">
        <f t="shared" ca="1" si="4"/>
        <v>14050</v>
      </c>
      <c r="AU2" s="51">
        <f t="shared" ca="1" si="4"/>
        <v>13050</v>
      </c>
      <c r="AV2" s="52" t="str">
        <f t="shared" ca="1" si="4"/>
        <v/>
      </c>
      <c r="AX2" s="1" t="s">
        <v>8</v>
      </c>
      <c r="AY2" s="2" t="s">
        <v>13</v>
      </c>
      <c r="AZ2" s="2" t="s">
        <v>18</v>
      </c>
      <c r="BA2" s="2" t="s">
        <v>23</v>
      </c>
      <c r="BB2" s="2" t="s">
        <v>28</v>
      </c>
      <c r="BC2" s="2" t="s">
        <v>33</v>
      </c>
      <c r="BD2" s="2" t="s">
        <v>38</v>
      </c>
      <c r="BE2" s="2" t="s">
        <v>75</v>
      </c>
      <c r="BF2" s="2" t="s">
        <v>80</v>
      </c>
      <c r="BG2" s="2" t="s">
        <v>85</v>
      </c>
      <c r="BH2" s="2" t="s">
        <v>90</v>
      </c>
      <c r="BI2" s="3" t="s">
        <v>95</v>
      </c>
    </row>
    <row r="3" spans="1:61" x14ac:dyDescent="0.5">
      <c r="A3" s="4">
        <v>1</v>
      </c>
      <c r="B3" s="5">
        <v>1</v>
      </c>
      <c r="C3" s="5">
        <v>1</v>
      </c>
      <c r="D3" s="5">
        <v>0</v>
      </c>
      <c r="E3" s="5">
        <v>0</v>
      </c>
      <c r="F3" s="5">
        <v>1</v>
      </c>
      <c r="G3" s="5">
        <v>1</v>
      </c>
      <c r="H3" s="5">
        <v>1</v>
      </c>
      <c r="I3" s="5">
        <v>1</v>
      </c>
      <c r="J3" s="5">
        <v>1</v>
      </c>
      <c r="K3" s="5">
        <v>0</v>
      </c>
      <c r="L3" s="6">
        <v>1</v>
      </c>
      <c r="M3" s="23"/>
      <c r="N3" s="11">
        <v>2</v>
      </c>
      <c r="O3" s="31">
        <v>3</v>
      </c>
      <c r="P3" s="13">
        <v>100</v>
      </c>
      <c r="Q3" s="13">
        <f t="shared" ref="Q3:Q36" si="5">P3*O3</f>
        <v>300</v>
      </c>
      <c r="R3" s="11" t="s">
        <v>6</v>
      </c>
      <c r="S3" s="13">
        <f>S1+S2*C14</f>
        <v>9050</v>
      </c>
      <c r="U3" s="10" t="s">
        <v>9</v>
      </c>
      <c r="V3" s="11" t="b">
        <f t="shared" ref="V3:V61" ca="1" si="6">NOT(ISBLANK(INDIRECT("'AgQuality'!" &amp; U3)))</f>
        <v>1</v>
      </c>
      <c r="W3" s="47">
        <f t="shared" ref="W3:W61" ca="1" si="7">INDIRECT("'AgQuality'!" &amp; U3)</f>
        <v>2</v>
      </c>
      <c r="X3" s="25">
        <f t="shared" ca="1" si="0"/>
        <v>1</v>
      </c>
      <c r="Y3" s="25">
        <f t="shared" ca="1" si="1"/>
        <v>2</v>
      </c>
      <c r="Z3" s="25" t="b">
        <f t="shared" si="2"/>
        <v>0</v>
      </c>
      <c r="AA3" s="14">
        <f t="shared" ref="AA3:AA61" ca="1" si="8">(1-X3)*W3*1000</f>
        <v>0</v>
      </c>
      <c r="AB3" s="14">
        <f t="shared" ca="1" si="3"/>
        <v>4000</v>
      </c>
      <c r="AC3" s="14">
        <f t="shared" ref="AC3:AC61" si="9">$S$3</f>
        <v>9050</v>
      </c>
      <c r="AD3" s="14">
        <f t="shared" ref="AD3:AD61" ca="1" si="10">AA3+AB3+AC3</f>
        <v>13050</v>
      </c>
      <c r="AE3" s="14">
        <f t="shared" ref="AE3:AE61" ca="1" si="11">IF($V3,AB3,"")</f>
        <v>4000</v>
      </c>
      <c r="AF3" s="14">
        <f t="shared" ref="AF3:AF61" ca="1" si="12">IF($V3,AC3,"")</f>
        <v>9050</v>
      </c>
      <c r="AG3" s="14">
        <f t="shared" ref="AG3:AG61" ca="1" si="13">IF($V3,AD3,"")</f>
        <v>13050</v>
      </c>
      <c r="AH3" s="11" t="s">
        <v>54</v>
      </c>
      <c r="AI3" s="16">
        <f ca="1">AI1-AI2</f>
        <v>478200</v>
      </c>
      <c r="AJ3" s="47">
        <v>2</v>
      </c>
      <c r="AK3" s="53">
        <f t="shared" ref="AK3:AK6" ca="1" si="14">VLOOKUP(AX3,$U:$AG,13)</f>
        <v>13050</v>
      </c>
      <c r="AL3" s="54">
        <f t="shared" ref="AL3:AL6" ca="1" si="15">VLOOKUP(AY3,$U:$AG,13)</f>
        <v>16050</v>
      </c>
      <c r="AM3" s="54">
        <f t="shared" ref="AM3:AM6" ca="1" si="16">VLOOKUP(AZ3,$U:$AG,13)</f>
        <v>11050</v>
      </c>
      <c r="AN3" s="54">
        <f t="shared" ref="AN3:AN6" ca="1" si="17">VLOOKUP(BA3,$U:$AG,13)</f>
        <v>16050</v>
      </c>
      <c r="AO3" s="54">
        <f t="shared" ref="AO3:AO6" ca="1" si="18">VLOOKUP(BB3,$U:$AG,13)</f>
        <v>12050</v>
      </c>
      <c r="AP3" s="54">
        <f t="shared" ref="AP3:AP6" ca="1" si="19">VLOOKUP(BC3,$U:$AG,13)</f>
        <v>16050</v>
      </c>
      <c r="AQ3" s="54">
        <f t="shared" ref="AQ3:AQ6" ca="1" si="20">VLOOKUP(BD3,$U:$AG,13)</f>
        <v>11050</v>
      </c>
      <c r="AR3" s="54">
        <f t="shared" ref="AR3:AR6" ca="1" si="21">VLOOKUP(BE3,$U:$AG,13)</f>
        <v>16050</v>
      </c>
      <c r="AS3" s="54">
        <f t="shared" ref="AS3:AS6" ca="1" si="22">VLOOKUP(BF3,$U:$AG,13)</f>
        <v>11050</v>
      </c>
      <c r="AT3" s="54">
        <f t="shared" ref="AT3:AT6" ca="1" si="23">VLOOKUP(BG3,$U:$AG,13)</f>
        <v>13050</v>
      </c>
      <c r="AU3" s="54">
        <f t="shared" ref="AU3:AU6" ca="1" si="24">VLOOKUP(BH3,$U:$AG,13)</f>
        <v>11050</v>
      </c>
      <c r="AV3" s="55" t="str">
        <f t="shared" ref="AV3:AV6" ca="1" si="25">VLOOKUP(BI3,$U:$AG,13)</f>
        <v/>
      </c>
      <c r="AX3" s="4" t="s">
        <v>9</v>
      </c>
      <c r="AY3" s="5" t="s">
        <v>14</v>
      </c>
      <c r="AZ3" s="5" t="s">
        <v>19</v>
      </c>
      <c r="BA3" s="5" t="s">
        <v>24</v>
      </c>
      <c r="BB3" s="5" t="s">
        <v>29</v>
      </c>
      <c r="BC3" s="5" t="s">
        <v>34</v>
      </c>
      <c r="BD3" s="5" t="s">
        <v>39</v>
      </c>
      <c r="BE3" s="5" t="s">
        <v>76</v>
      </c>
      <c r="BF3" s="5" t="s">
        <v>81</v>
      </c>
      <c r="BG3" s="5" t="s">
        <v>86</v>
      </c>
      <c r="BH3" s="5" t="s">
        <v>91</v>
      </c>
      <c r="BI3" s="6" t="s">
        <v>96</v>
      </c>
    </row>
    <row r="4" spans="1:61" x14ac:dyDescent="0.5">
      <c r="A4" s="4">
        <v>1</v>
      </c>
      <c r="B4" s="5">
        <v>0</v>
      </c>
      <c r="C4" s="5">
        <v>0</v>
      </c>
      <c r="D4" s="5">
        <v>1</v>
      </c>
      <c r="E4" s="5">
        <v>1</v>
      </c>
      <c r="F4" s="5">
        <v>0</v>
      </c>
      <c r="G4" s="5">
        <v>1</v>
      </c>
      <c r="H4" s="5">
        <v>1</v>
      </c>
      <c r="I4" s="5">
        <v>0</v>
      </c>
      <c r="J4" s="5">
        <v>1</v>
      </c>
      <c r="K4" s="5">
        <v>0</v>
      </c>
      <c r="L4" s="6">
        <v>1</v>
      </c>
      <c r="M4" s="23"/>
      <c r="N4" s="11">
        <v>3</v>
      </c>
      <c r="O4" s="31"/>
      <c r="P4" s="13">
        <v>200</v>
      </c>
      <c r="Q4" s="13">
        <f t="shared" si="5"/>
        <v>0</v>
      </c>
      <c r="U4" s="10" t="s">
        <v>10</v>
      </c>
      <c r="V4" s="11" t="b">
        <f t="shared" ca="1" si="6"/>
        <v>1</v>
      </c>
      <c r="W4" s="47">
        <f t="shared" ca="1" si="7"/>
        <v>3</v>
      </c>
      <c r="X4" s="25">
        <f t="shared" ca="1" si="0"/>
        <v>1</v>
      </c>
      <c r="Y4" s="25">
        <f t="shared" ca="1" si="1"/>
        <v>3</v>
      </c>
      <c r="Z4" s="25" t="b">
        <f t="shared" si="2"/>
        <v>0</v>
      </c>
      <c r="AA4" s="14">
        <f t="shared" ca="1" si="8"/>
        <v>0</v>
      </c>
      <c r="AB4" s="14">
        <f t="shared" ca="1" si="3"/>
        <v>5000</v>
      </c>
      <c r="AC4" s="14">
        <f t="shared" si="9"/>
        <v>9050</v>
      </c>
      <c r="AD4" s="14">
        <f t="shared" ca="1" si="10"/>
        <v>14050</v>
      </c>
      <c r="AE4" s="14">
        <f t="shared" ca="1" si="11"/>
        <v>5000</v>
      </c>
      <c r="AF4" s="14">
        <f t="shared" ca="1" si="12"/>
        <v>9050</v>
      </c>
      <c r="AG4" s="14">
        <f t="shared" ca="1" si="13"/>
        <v>14050</v>
      </c>
      <c r="AJ4" s="47">
        <v>3</v>
      </c>
      <c r="AK4" s="53">
        <f t="shared" ca="1" si="14"/>
        <v>14050</v>
      </c>
      <c r="AL4" s="54">
        <f t="shared" ca="1" si="15"/>
        <v>13050</v>
      </c>
      <c r="AM4" s="54">
        <f t="shared" ca="1" si="16"/>
        <v>12050</v>
      </c>
      <c r="AN4" s="54">
        <f t="shared" ca="1" si="17"/>
        <v>17050</v>
      </c>
      <c r="AO4" s="54">
        <f t="shared" ca="1" si="18"/>
        <v>12050</v>
      </c>
      <c r="AP4" s="54">
        <f t="shared" ca="1" si="19"/>
        <v>12050</v>
      </c>
      <c r="AQ4" s="54">
        <f t="shared" ca="1" si="20"/>
        <v>14050</v>
      </c>
      <c r="AR4" s="54">
        <f t="shared" ca="1" si="21"/>
        <v>14050</v>
      </c>
      <c r="AS4" s="54">
        <f t="shared" ca="1" si="22"/>
        <v>13050</v>
      </c>
      <c r="AT4" s="54">
        <f t="shared" ca="1" si="23"/>
        <v>14050</v>
      </c>
      <c r="AU4" s="54">
        <f t="shared" ca="1" si="24"/>
        <v>12050</v>
      </c>
      <c r="AV4" s="55" t="str">
        <f t="shared" ca="1" si="25"/>
        <v/>
      </c>
      <c r="AX4" s="4" t="s">
        <v>10</v>
      </c>
      <c r="AY4" s="5" t="s">
        <v>15</v>
      </c>
      <c r="AZ4" s="5" t="s">
        <v>20</v>
      </c>
      <c r="BA4" s="5" t="s">
        <v>25</v>
      </c>
      <c r="BB4" s="5" t="s">
        <v>30</v>
      </c>
      <c r="BC4" s="5" t="s">
        <v>35</v>
      </c>
      <c r="BD4" s="5" t="s">
        <v>40</v>
      </c>
      <c r="BE4" s="5" t="s">
        <v>77</v>
      </c>
      <c r="BF4" s="5" t="s">
        <v>82</v>
      </c>
      <c r="BG4" s="5" t="s">
        <v>87</v>
      </c>
      <c r="BH4" s="5" t="s">
        <v>92</v>
      </c>
      <c r="BI4" s="6" t="s">
        <v>97</v>
      </c>
    </row>
    <row r="5" spans="1:61" ht="18.899999999999999" thickBot="1" x14ac:dyDescent="0.55000000000000004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9"/>
      <c r="M5" s="23"/>
      <c r="N5" s="11">
        <v>4</v>
      </c>
      <c r="O5" s="31">
        <v>1</v>
      </c>
      <c r="P5" s="13">
        <v>400</v>
      </c>
      <c r="Q5" s="13">
        <f t="shared" si="5"/>
        <v>400</v>
      </c>
      <c r="U5" s="10" t="s">
        <v>11</v>
      </c>
      <c r="V5" s="11" t="b">
        <f t="shared" ca="1" si="6"/>
        <v>1</v>
      </c>
      <c r="W5" s="47">
        <f t="shared" ca="1" si="7"/>
        <v>4</v>
      </c>
      <c r="X5" s="25">
        <f t="shared" ca="1" si="0"/>
        <v>1</v>
      </c>
      <c r="Y5" s="25">
        <f t="shared" ca="1" si="1"/>
        <v>1</v>
      </c>
      <c r="Z5" s="25" t="b">
        <f t="shared" si="2"/>
        <v>0</v>
      </c>
      <c r="AA5" s="14">
        <f t="shared" ca="1" si="8"/>
        <v>0</v>
      </c>
      <c r="AB5" s="14">
        <f t="shared" ca="1" si="3"/>
        <v>3000</v>
      </c>
      <c r="AC5" s="14">
        <f t="shared" si="9"/>
        <v>9050</v>
      </c>
      <c r="AD5" s="14">
        <f t="shared" ca="1" si="10"/>
        <v>12050</v>
      </c>
      <c r="AE5" s="14">
        <f t="shared" ca="1" si="11"/>
        <v>3000</v>
      </c>
      <c r="AF5" s="14">
        <f t="shared" ca="1" si="12"/>
        <v>9050</v>
      </c>
      <c r="AG5" s="14">
        <f t="shared" ca="1" si="13"/>
        <v>12050</v>
      </c>
      <c r="AH5" s="11" t="s">
        <v>102</v>
      </c>
      <c r="AI5" s="13">
        <f ca="1">SUM(AF:AF)</f>
        <v>398200</v>
      </c>
      <c r="AJ5" s="47">
        <v>4</v>
      </c>
      <c r="AK5" s="53">
        <f t="shared" ca="1" si="14"/>
        <v>12050</v>
      </c>
      <c r="AL5" s="54">
        <f t="shared" ca="1" si="15"/>
        <v>18050</v>
      </c>
      <c r="AM5" s="54">
        <f t="shared" ca="1" si="16"/>
        <v>13050</v>
      </c>
      <c r="AN5" s="54">
        <f t="shared" ca="1" si="17"/>
        <v>12050</v>
      </c>
      <c r="AO5" s="54">
        <f t="shared" ca="1" si="18"/>
        <v>12050</v>
      </c>
      <c r="AP5" s="54">
        <f t="shared" ca="1" si="19"/>
        <v>18050</v>
      </c>
      <c r="AQ5" s="54">
        <f t="shared" ca="1" si="20"/>
        <v>13050</v>
      </c>
      <c r="AR5" s="54">
        <f t="shared" ca="1" si="21"/>
        <v>13050</v>
      </c>
      <c r="AS5" s="54">
        <f t="shared" ca="1" si="22"/>
        <v>13050</v>
      </c>
      <c r="AT5" s="54">
        <f t="shared" ca="1" si="23"/>
        <v>12050</v>
      </c>
      <c r="AU5" s="54">
        <f t="shared" ca="1" si="24"/>
        <v>13050</v>
      </c>
      <c r="AV5" s="55" t="str">
        <f t="shared" ca="1" si="25"/>
        <v/>
      </c>
      <c r="AX5" s="4" t="s">
        <v>11</v>
      </c>
      <c r="AY5" s="5" t="s">
        <v>16</v>
      </c>
      <c r="AZ5" s="5" t="s">
        <v>21</v>
      </c>
      <c r="BA5" s="5" t="s">
        <v>26</v>
      </c>
      <c r="BB5" s="5" t="s">
        <v>31</v>
      </c>
      <c r="BC5" s="5" t="s">
        <v>36</v>
      </c>
      <c r="BD5" s="5" t="s">
        <v>41</v>
      </c>
      <c r="BE5" s="5" t="s">
        <v>78</v>
      </c>
      <c r="BF5" s="5" t="s">
        <v>83</v>
      </c>
      <c r="BG5" s="5" t="s">
        <v>88</v>
      </c>
      <c r="BH5" s="5" t="s">
        <v>93</v>
      </c>
      <c r="BI5" s="6" t="s">
        <v>98</v>
      </c>
    </row>
    <row r="6" spans="1:61" ht="18.899999999999999" thickBot="1" x14ac:dyDescent="0.55000000000000004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N6" s="11">
        <v>5</v>
      </c>
      <c r="O6" s="31">
        <v>1</v>
      </c>
      <c r="P6" s="13">
        <v>800</v>
      </c>
      <c r="Q6" s="13">
        <f t="shared" si="5"/>
        <v>800</v>
      </c>
      <c r="U6" s="10" t="s">
        <v>12</v>
      </c>
      <c r="V6" s="11" t="b">
        <f t="shared" ca="1" si="6"/>
        <v>0</v>
      </c>
      <c r="W6" s="47">
        <f t="shared" ca="1" si="7"/>
        <v>0</v>
      </c>
      <c r="X6" s="25">
        <f t="shared" ca="1" si="0"/>
        <v>0</v>
      </c>
      <c r="Y6" s="25">
        <f t="shared" ca="1" si="1"/>
        <v>1</v>
      </c>
      <c r="Z6" s="25" t="b">
        <f t="shared" si="2"/>
        <v>0</v>
      </c>
      <c r="AA6" s="14">
        <f t="shared" ca="1" si="8"/>
        <v>0</v>
      </c>
      <c r="AB6" s="14">
        <f t="shared" ca="1" si="3"/>
        <v>0</v>
      </c>
      <c r="AC6" s="14">
        <f t="shared" si="9"/>
        <v>9050</v>
      </c>
      <c r="AD6" s="14">
        <f t="shared" ca="1" si="10"/>
        <v>9050</v>
      </c>
      <c r="AE6" s="14" t="str">
        <f t="shared" ca="1" si="11"/>
        <v/>
      </c>
      <c r="AF6" s="14" t="str">
        <f t="shared" ca="1" si="12"/>
        <v/>
      </c>
      <c r="AG6" s="14" t="str">
        <f t="shared" ca="1" si="13"/>
        <v/>
      </c>
      <c r="AJ6" s="47">
        <v>5</v>
      </c>
      <c r="AK6" s="56" t="str">
        <f t="shared" ca="1" si="14"/>
        <v/>
      </c>
      <c r="AL6" s="57" t="str">
        <f t="shared" ca="1" si="15"/>
        <v/>
      </c>
      <c r="AM6" s="57" t="str">
        <f t="shared" ca="1" si="16"/>
        <v/>
      </c>
      <c r="AN6" s="57" t="str">
        <f t="shared" ca="1" si="17"/>
        <v/>
      </c>
      <c r="AO6" s="57" t="str">
        <f t="shared" ca="1" si="18"/>
        <v/>
      </c>
      <c r="AP6" s="57" t="str">
        <f t="shared" ca="1" si="19"/>
        <v/>
      </c>
      <c r="AQ6" s="57" t="str">
        <f t="shared" ca="1" si="20"/>
        <v/>
      </c>
      <c r="AR6" s="57" t="str">
        <f t="shared" ca="1" si="21"/>
        <v/>
      </c>
      <c r="AS6" s="57" t="str">
        <f t="shared" ca="1" si="22"/>
        <v/>
      </c>
      <c r="AT6" s="57" t="str">
        <f t="shared" ca="1" si="23"/>
        <v/>
      </c>
      <c r="AU6" s="57" t="str">
        <f t="shared" ca="1" si="24"/>
        <v/>
      </c>
      <c r="AV6" s="58" t="str">
        <f t="shared" ca="1" si="25"/>
        <v/>
      </c>
      <c r="AX6" s="7" t="s">
        <v>12</v>
      </c>
      <c r="AY6" s="8" t="s">
        <v>17</v>
      </c>
      <c r="AZ6" s="8" t="s">
        <v>22</v>
      </c>
      <c r="BA6" s="8" t="s">
        <v>27</v>
      </c>
      <c r="BB6" s="8" t="s">
        <v>32</v>
      </c>
      <c r="BC6" s="8" t="s">
        <v>37</v>
      </c>
      <c r="BD6" s="8" t="s">
        <v>42</v>
      </c>
      <c r="BE6" s="8" t="s">
        <v>79</v>
      </c>
      <c r="BF6" s="8" t="s">
        <v>84</v>
      </c>
      <c r="BG6" s="8" t="s">
        <v>89</v>
      </c>
      <c r="BH6" s="8" t="s">
        <v>94</v>
      </c>
      <c r="BI6" s="9" t="s">
        <v>99</v>
      </c>
    </row>
    <row r="7" spans="1:61" x14ac:dyDescent="0.5">
      <c r="A7" s="80" t="s">
        <v>100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N7" s="11">
        <v>6</v>
      </c>
      <c r="O7" s="31"/>
      <c r="P7" s="13">
        <v>1600</v>
      </c>
      <c r="Q7" s="13">
        <f t="shared" si="5"/>
        <v>0</v>
      </c>
      <c r="U7" s="10" t="s">
        <v>13</v>
      </c>
      <c r="V7" s="11" t="b">
        <f t="shared" ca="1" si="6"/>
        <v>1</v>
      </c>
      <c r="W7" s="47">
        <f t="shared" ca="1" si="7"/>
        <v>6</v>
      </c>
      <c r="X7" s="25">
        <f t="shared" ca="1" si="0"/>
        <v>1</v>
      </c>
      <c r="Y7" s="25">
        <f t="shared" ca="1" si="1"/>
        <v>2</v>
      </c>
      <c r="Z7" s="25" t="b">
        <f t="shared" si="2"/>
        <v>0</v>
      </c>
      <c r="AA7" s="14">
        <f t="shared" ca="1" si="8"/>
        <v>0</v>
      </c>
      <c r="AB7" s="14">
        <f t="shared" ca="1" si="3"/>
        <v>4000</v>
      </c>
      <c r="AC7" s="14">
        <f t="shared" si="9"/>
        <v>9050</v>
      </c>
      <c r="AD7" s="14">
        <f t="shared" ca="1" si="10"/>
        <v>13050</v>
      </c>
      <c r="AE7" s="14">
        <f t="shared" ca="1" si="11"/>
        <v>4000</v>
      </c>
      <c r="AF7" s="14">
        <f t="shared" ca="1" si="12"/>
        <v>9050</v>
      </c>
      <c r="AG7" s="14">
        <f t="shared" ca="1" si="13"/>
        <v>13050</v>
      </c>
      <c r="AK7" s="81" t="s">
        <v>125</v>
      </c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</row>
    <row r="8" spans="1:61" x14ac:dyDescent="0.5">
      <c r="A8" s="11" t="s">
        <v>48</v>
      </c>
      <c r="N8" s="11">
        <v>7</v>
      </c>
      <c r="O8" s="31"/>
      <c r="P8" s="13">
        <v>2400</v>
      </c>
      <c r="Q8" s="13">
        <f t="shared" si="5"/>
        <v>0</v>
      </c>
      <c r="U8" s="10" t="s">
        <v>14</v>
      </c>
      <c r="V8" s="11" t="b">
        <f t="shared" ca="1" si="6"/>
        <v>1</v>
      </c>
      <c r="W8" s="47">
        <f t="shared" ca="1" si="7"/>
        <v>7</v>
      </c>
      <c r="X8" s="25">
        <f t="shared" ca="1" si="0"/>
        <v>0</v>
      </c>
      <c r="Y8" s="25">
        <f t="shared" ca="1" si="1"/>
        <v>3</v>
      </c>
      <c r="Z8" s="25" t="b">
        <f t="shared" si="2"/>
        <v>0</v>
      </c>
      <c r="AA8" s="14">
        <f t="shared" ca="1" si="8"/>
        <v>7000</v>
      </c>
      <c r="AB8" s="14">
        <f t="shared" ca="1" si="3"/>
        <v>0</v>
      </c>
      <c r="AC8" s="14">
        <f t="shared" si="9"/>
        <v>9050</v>
      </c>
      <c r="AD8" s="14">
        <f t="shared" ca="1" si="10"/>
        <v>16050</v>
      </c>
      <c r="AE8" s="14">
        <f t="shared" ca="1" si="11"/>
        <v>0</v>
      </c>
      <c r="AF8" s="14">
        <f t="shared" ca="1" si="12"/>
        <v>9050</v>
      </c>
      <c r="AG8" s="14">
        <f t="shared" ca="1" si="13"/>
        <v>16050</v>
      </c>
      <c r="AK8" s="48"/>
    </row>
    <row r="9" spans="1:61" x14ac:dyDescent="0.5">
      <c r="A9" s="11" t="s">
        <v>2</v>
      </c>
      <c r="N9" s="11">
        <v>8</v>
      </c>
      <c r="O9" s="31"/>
      <c r="P9" s="13">
        <v>3200</v>
      </c>
      <c r="Q9" s="13">
        <f t="shared" si="5"/>
        <v>0</v>
      </c>
      <c r="U9" s="10" t="s">
        <v>15</v>
      </c>
      <c r="V9" s="11" t="b">
        <f t="shared" ca="1" si="6"/>
        <v>1</v>
      </c>
      <c r="W9" s="47">
        <f t="shared" ca="1" si="7"/>
        <v>8</v>
      </c>
      <c r="X9" s="25">
        <f t="shared" ca="1" si="0"/>
        <v>1</v>
      </c>
      <c r="Y9" s="25">
        <f t="shared" ca="1" si="1"/>
        <v>2</v>
      </c>
      <c r="Z9" s="25" t="b">
        <f t="shared" si="2"/>
        <v>0</v>
      </c>
      <c r="AA9" s="14">
        <f t="shared" ca="1" si="8"/>
        <v>0</v>
      </c>
      <c r="AB9" s="14">
        <f t="shared" ca="1" si="3"/>
        <v>4000</v>
      </c>
      <c r="AC9" s="14">
        <f t="shared" si="9"/>
        <v>9050</v>
      </c>
      <c r="AD9" s="14">
        <f t="shared" ca="1" si="10"/>
        <v>13050</v>
      </c>
      <c r="AE9" s="14">
        <f t="shared" ca="1" si="11"/>
        <v>4000</v>
      </c>
      <c r="AF9" s="14">
        <f t="shared" ca="1" si="12"/>
        <v>9050</v>
      </c>
      <c r="AG9" s="14">
        <f t="shared" ca="1" si="13"/>
        <v>13050</v>
      </c>
    </row>
    <row r="10" spans="1:61" x14ac:dyDescent="0.5">
      <c r="A10" s="11" t="s">
        <v>107</v>
      </c>
      <c r="C10" s="11">
        <f>AgQuality!C10</f>
        <v>44</v>
      </c>
      <c r="N10" s="11">
        <v>9</v>
      </c>
      <c r="O10" s="31"/>
      <c r="P10" s="13">
        <v>4000</v>
      </c>
      <c r="Q10" s="13">
        <f t="shared" si="5"/>
        <v>0</v>
      </c>
      <c r="U10" s="10" t="s">
        <v>16</v>
      </c>
      <c r="V10" s="11" t="b">
        <f t="shared" ca="1" si="6"/>
        <v>1</v>
      </c>
      <c r="W10" s="47">
        <f t="shared" ca="1" si="7"/>
        <v>9</v>
      </c>
      <c r="X10" s="25">
        <f t="shared" ca="1" si="0"/>
        <v>0</v>
      </c>
      <c r="Y10" s="25">
        <f t="shared" ca="1" si="1"/>
        <v>2</v>
      </c>
      <c r="Z10" s="25" t="b">
        <f t="shared" si="2"/>
        <v>0</v>
      </c>
      <c r="AA10" s="14">
        <f t="shared" ca="1" si="8"/>
        <v>9000</v>
      </c>
      <c r="AB10" s="14">
        <f t="shared" ca="1" si="3"/>
        <v>0</v>
      </c>
      <c r="AC10" s="14">
        <f t="shared" si="9"/>
        <v>9050</v>
      </c>
      <c r="AD10" s="14">
        <f t="shared" ca="1" si="10"/>
        <v>18050</v>
      </c>
      <c r="AE10" s="14">
        <f t="shared" ca="1" si="11"/>
        <v>0</v>
      </c>
      <c r="AF10" s="14">
        <f t="shared" ca="1" si="12"/>
        <v>9050</v>
      </c>
      <c r="AG10" s="14">
        <f t="shared" ca="1" si="13"/>
        <v>18050</v>
      </c>
    </row>
    <row r="11" spans="1:61" ht="18.75" customHeight="1" x14ac:dyDescent="0.5">
      <c r="A11" s="11" t="s">
        <v>108</v>
      </c>
      <c r="C11" s="11">
        <f>INT(C10/2)</f>
        <v>22</v>
      </c>
      <c r="N11" s="11">
        <v>10</v>
      </c>
      <c r="O11" s="31">
        <v>1</v>
      </c>
      <c r="P11" s="13">
        <v>4500</v>
      </c>
      <c r="Q11" s="13">
        <f t="shared" si="5"/>
        <v>4500</v>
      </c>
      <c r="U11" s="10" t="s">
        <v>17</v>
      </c>
      <c r="V11" s="11" t="b">
        <f t="shared" ca="1" si="6"/>
        <v>0</v>
      </c>
      <c r="W11" s="47">
        <f t="shared" ca="1" si="7"/>
        <v>0</v>
      </c>
      <c r="X11" s="25">
        <f t="shared" ca="1" si="0"/>
        <v>0</v>
      </c>
      <c r="Y11" s="25">
        <f t="shared" ca="1" si="1"/>
        <v>0</v>
      </c>
      <c r="Z11" s="25" t="b">
        <f t="shared" si="2"/>
        <v>0</v>
      </c>
      <c r="AA11" s="14">
        <f t="shared" ca="1" si="8"/>
        <v>0</v>
      </c>
      <c r="AB11" s="14">
        <f t="shared" ca="1" si="3"/>
        <v>0</v>
      </c>
      <c r="AC11" s="14">
        <f t="shared" si="9"/>
        <v>9050</v>
      </c>
      <c r="AD11" s="14">
        <f t="shared" ca="1" si="10"/>
        <v>9050</v>
      </c>
      <c r="AE11" s="14" t="str">
        <f t="shared" ca="1" si="11"/>
        <v/>
      </c>
      <c r="AF11" s="14" t="str">
        <f t="shared" ca="1" si="12"/>
        <v/>
      </c>
      <c r="AG11" s="14" t="str">
        <f t="shared" ca="1" si="13"/>
        <v/>
      </c>
    </row>
    <row r="12" spans="1:61" x14ac:dyDescent="0.5">
      <c r="A12" s="11" t="s">
        <v>51</v>
      </c>
      <c r="C12" s="12">
        <v>2000</v>
      </c>
      <c r="D12" s="12"/>
      <c r="E12" s="12"/>
      <c r="F12" s="12"/>
      <c r="G12" s="12"/>
      <c r="H12" s="12"/>
      <c r="N12" s="11">
        <v>11</v>
      </c>
      <c r="O12" s="31"/>
      <c r="P12" s="13">
        <v>4700</v>
      </c>
      <c r="Q12" s="13">
        <f t="shared" si="5"/>
        <v>0</v>
      </c>
      <c r="U12" s="10" t="s">
        <v>18</v>
      </c>
      <c r="V12" s="11" t="b">
        <f t="shared" ca="1" si="6"/>
        <v>1</v>
      </c>
      <c r="W12" s="47">
        <f t="shared" ca="1" si="7"/>
        <v>1</v>
      </c>
      <c r="X12" s="25">
        <f t="shared" ca="1" si="0"/>
        <v>1</v>
      </c>
      <c r="Y12" s="25">
        <f t="shared" ca="1" si="1"/>
        <v>2</v>
      </c>
      <c r="Z12" s="25" t="b">
        <f t="shared" si="2"/>
        <v>0</v>
      </c>
      <c r="AA12" s="14">
        <f t="shared" ca="1" si="8"/>
        <v>0</v>
      </c>
      <c r="AB12" s="14">
        <f t="shared" ca="1" si="3"/>
        <v>4000</v>
      </c>
      <c r="AC12" s="14">
        <f t="shared" si="9"/>
        <v>9050</v>
      </c>
      <c r="AD12" s="14">
        <f t="shared" ca="1" si="10"/>
        <v>13050</v>
      </c>
      <c r="AE12" s="14">
        <f t="shared" ca="1" si="11"/>
        <v>4000</v>
      </c>
      <c r="AF12" s="14">
        <f t="shared" ca="1" si="12"/>
        <v>9050</v>
      </c>
      <c r="AG12" s="14">
        <f t="shared" ca="1" si="13"/>
        <v>13050</v>
      </c>
    </row>
    <row r="13" spans="1:61" x14ac:dyDescent="0.5">
      <c r="A13" s="11" t="s">
        <v>52</v>
      </c>
      <c r="C13" s="12">
        <v>1000</v>
      </c>
      <c r="D13" s="12"/>
      <c r="E13" s="12"/>
      <c r="F13" s="12"/>
      <c r="G13" s="12"/>
      <c r="H13" s="12"/>
      <c r="N13" s="11">
        <v>12</v>
      </c>
      <c r="O13" s="31"/>
      <c r="P13" s="13">
        <v>4800</v>
      </c>
      <c r="Q13" s="13">
        <f t="shared" si="5"/>
        <v>0</v>
      </c>
      <c r="U13" s="10" t="s">
        <v>19</v>
      </c>
      <c r="V13" s="11" t="b">
        <f t="shared" ca="1" si="6"/>
        <v>1</v>
      </c>
      <c r="W13" s="47">
        <f t="shared" ca="1" si="7"/>
        <v>2</v>
      </c>
      <c r="X13" s="25">
        <f t="shared" ca="1" si="0"/>
        <v>0</v>
      </c>
      <c r="Y13" s="25">
        <f t="shared" ca="1" si="1"/>
        <v>2</v>
      </c>
      <c r="Z13" s="25" t="b">
        <f t="shared" si="2"/>
        <v>0</v>
      </c>
      <c r="AA13" s="14">
        <f t="shared" ca="1" si="8"/>
        <v>2000</v>
      </c>
      <c r="AB13" s="14">
        <f t="shared" ca="1" si="3"/>
        <v>0</v>
      </c>
      <c r="AC13" s="14">
        <f t="shared" si="9"/>
        <v>9050</v>
      </c>
      <c r="AD13" s="14">
        <f t="shared" ca="1" si="10"/>
        <v>11050</v>
      </c>
      <c r="AE13" s="14">
        <f t="shared" ca="1" si="11"/>
        <v>0</v>
      </c>
      <c r="AF13" s="14">
        <f t="shared" ca="1" si="12"/>
        <v>9050</v>
      </c>
      <c r="AG13" s="14">
        <f t="shared" ca="1" si="13"/>
        <v>11050</v>
      </c>
    </row>
    <row r="14" spans="1:61" x14ac:dyDescent="0.5">
      <c r="A14" s="11" t="s">
        <v>143</v>
      </c>
      <c r="C14" s="12">
        <v>3000</v>
      </c>
      <c r="D14" s="12"/>
      <c r="E14" s="12"/>
      <c r="F14" s="12"/>
      <c r="G14" s="12"/>
      <c r="H14" s="12"/>
      <c r="N14" s="11">
        <v>13</v>
      </c>
      <c r="O14" s="31"/>
      <c r="P14" s="13">
        <v>4850</v>
      </c>
      <c r="Q14" s="13">
        <f t="shared" si="5"/>
        <v>0</v>
      </c>
      <c r="U14" s="10" t="s">
        <v>20</v>
      </c>
      <c r="V14" s="11" t="b">
        <f t="shared" ca="1" si="6"/>
        <v>1</v>
      </c>
      <c r="W14" s="47">
        <f t="shared" ca="1" si="7"/>
        <v>3</v>
      </c>
      <c r="X14" s="25">
        <f t="shared" ca="1" si="0"/>
        <v>1</v>
      </c>
      <c r="Y14" s="25">
        <f t="shared" ca="1" si="1"/>
        <v>1</v>
      </c>
      <c r="Z14" s="25" t="b">
        <f t="shared" si="2"/>
        <v>0</v>
      </c>
      <c r="AA14" s="14">
        <f t="shared" ca="1" si="8"/>
        <v>0</v>
      </c>
      <c r="AB14" s="14">
        <f t="shared" ca="1" si="3"/>
        <v>3000</v>
      </c>
      <c r="AC14" s="14">
        <f t="shared" si="9"/>
        <v>9050</v>
      </c>
      <c r="AD14" s="14">
        <f t="shared" ca="1" si="10"/>
        <v>12050</v>
      </c>
      <c r="AE14" s="14">
        <f t="shared" ca="1" si="11"/>
        <v>3000</v>
      </c>
      <c r="AF14" s="14">
        <f t="shared" ca="1" si="12"/>
        <v>9050</v>
      </c>
      <c r="AG14" s="14">
        <f t="shared" ca="1" si="13"/>
        <v>12050</v>
      </c>
    </row>
    <row r="15" spans="1:61" x14ac:dyDescent="0.5">
      <c r="A15" s="18" t="s">
        <v>57</v>
      </c>
      <c r="B15" s="17"/>
      <c r="C15" s="12"/>
      <c r="D15" s="12"/>
      <c r="E15" s="12"/>
      <c r="F15" s="12"/>
      <c r="G15" s="12"/>
      <c r="H15" s="12"/>
      <c r="N15" s="11">
        <v>14</v>
      </c>
      <c r="O15" s="31"/>
      <c r="P15" s="13">
        <v>4900</v>
      </c>
      <c r="Q15" s="13">
        <f t="shared" si="5"/>
        <v>0</v>
      </c>
      <c r="U15" s="10" t="s">
        <v>21</v>
      </c>
      <c r="V15" s="11" t="b">
        <f t="shared" ca="1" si="6"/>
        <v>1</v>
      </c>
      <c r="W15" s="47">
        <f t="shared" ca="1" si="7"/>
        <v>4</v>
      </c>
      <c r="X15" s="25">
        <f t="shared" ca="1" si="0"/>
        <v>0</v>
      </c>
      <c r="Y15" s="25">
        <f t="shared" ca="1" si="1"/>
        <v>2</v>
      </c>
      <c r="Z15" s="25" t="b">
        <f t="shared" si="2"/>
        <v>0</v>
      </c>
      <c r="AA15" s="14">
        <f t="shared" ca="1" si="8"/>
        <v>4000</v>
      </c>
      <c r="AB15" s="14">
        <f t="shared" ca="1" si="3"/>
        <v>0</v>
      </c>
      <c r="AC15" s="14">
        <f t="shared" si="9"/>
        <v>9050</v>
      </c>
      <c r="AD15" s="14">
        <f t="shared" ca="1" si="10"/>
        <v>13050</v>
      </c>
      <c r="AE15" s="14">
        <f t="shared" ca="1" si="11"/>
        <v>0</v>
      </c>
      <c r="AF15" s="14">
        <f t="shared" ca="1" si="12"/>
        <v>9050</v>
      </c>
      <c r="AG15" s="14">
        <f t="shared" ca="1" si="13"/>
        <v>13050</v>
      </c>
    </row>
    <row r="16" spans="1:61" ht="18.899999999999999" thickBot="1" x14ac:dyDescent="0.55000000000000004">
      <c r="A16" s="11" t="s">
        <v>59</v>
      </c>
      <c r="B16" s="17"/>
      <c r="M16" s="15"/>
      <c r="N16" s="11">
        <v>15</v>
      </c>
      <c r="O16" s="31"/>
      <c r="P16" s="13">
        <v>4950</v>
      </c>
      <c r="Q16" s="13">
        <f t="shared" si="5"/>
        <v>0</v>
      </c>
      <c r="U16" s="10" t="s">
        <v>22</v>
      </c>
      <c r="V16" s="11" t="b">
        <f t="shared" ca="1" si="6"/>
        <v>0</v>
      </c>
      <c r="W16" s="47">
        <f t="shared" ca="1" si="7"/>
        <v>0</v>
      </c>
      <c r="X16" s="25">
        <f t="shared" ca="1" si="0"/>
        <v>0</v>
      </c>
      <c r="Y16" s="25">
        <f t="shared" ca="1" si="1"/>
        <v>0</v>
      </c>
      <c r="Z16" s="25" t="b">
        <f t="shared" si="2"/>
        <v>0</v>
      </c>
      <c r="AA16" s="14">
        <f t="shared" ca="1" si="8"/>
        <v>0</v>
      </c>
      <c r="AB16" s="14">
        <f t="shared" ca="1" si="3"/>
        <v>0</v>
      </c>
      <c r="AC16" s="14">
        <f t="shared" si="9"/>
        <v>9050</v>
      </c>
      <c r="AD16" s="14">
        <f t="shared" ca="1" si="10"/>
        <v>9050</v>
      </c>
      <c r="AE16" s="14" t="str">
        <f t="shared" ca="1" si="11"/>
        <v/>
      </c>
      <c r="AF16" s="14" t="str">
        <f t="shared" ca="1" si="12"/>
        <v/>
      </c>
      <c r="AG16" s="14" t="str">
        <f t="shared" ca="1" si="13"/>
        <v/>
      </c>
    </row>
    <row r="17" spans="1:33" ht="18.899999999999999" thickBot="1" x14ac:dyDescent="0.55000000000000004">
      <c r="A17" s="28" t="s">
        <v>101</v>
      </c>
      <c r="B17" s="28"/>
      <c r="C17" s="29">
        <v>1</v>
      </c>
      <c r="N17" s="11">
        <v>16</v>
      </c>
      <c r="O17" s="31"/>
      <c r="P17" s="13">
        <v>5000</v>
      </c>
      <c r="Q17" s="13">
        <f t="shared" si="5"/>
        <v>0</v>
      </c>
      <c r="U17" s="10" t="s">
        <v>23</v>
      </c>
      <c r="V17" s="11" t="b">
        <f t="shared" ca="1" si="6"/>
        <v>1</v>
      </c>
      <c r="W17" s="47">
        <f t="shared" ca="1" si="7"/>
        <v>6</v>
      </c>
      <c r="X17" s="25">
        <f t="shared" ca="1" si="0"/>
        <v>1</v>
      </c>
      <c r="Y17" s="25">
        <f t="shared" ca="1" si="1"/>
        <v>2</v>
      </c>
      <c r="Z17" s="25" t="b">
        <f t="shared" si="2"/>
        <v>0</v>
      </c>
      <c r="AA17" s="14">
        <f t="shared" ca="1" si="8"/>
        <v>0</v>
      </c>
      <c r="AB17" s="14">
        <f t="shared" ca="1" si="3"/>
        <v>4000</v>
      </c>
      <c r="AC17" s="14">
        <f t="shared" si="9"/>
        <v>9050</v>
      </c>
      <c r="AD17" s="14">
        <f t="shared" ca="1" si="10"/>
        <v>13050</v>
      </c>
      <c r="AE17" s="14">
        <f t="shared" ca="1" si="11"/>
        <v>4000</v>
      </c>
      <c r="AF17" s="14">
        <f t="shared" ca="1" si="12"/>
        <v>9050</v>
      </c>
      <c r="AG17" s="14">
        <f t="shared" ca="1" si="13"/>
        <v>13050</v>
      </c>
    </row>
    <row r="18" spans="1:33" ht="18.899999999999999" thickBot="1" x14ac:dyDescent="0.55000000000000004">
      <c r="A18" s="11" t="s">
        <v>103</v>
      </c>
      <c r="C18" s="15">
        <f ca="1">C17*RAND()+0.5</f>
        <v>0.63952529996001339</v>
      </c>
      <c r="D18" s="11" t="s">
        <v>58</v>
      </c>
      <c r="F18" s="29"/>
      <c r="G18" s="11" t="s">
        <v>73</v>
      </c>
      <c r="H18" s="15"/>
      <c r="M18" s="15"/>
      <c r="N18" s="11">
        <v>17</v>
      </c>
      <c r="O18" s="31"/>
      <c r="P18" s="13">
        <v>5000</v>
      </c>
      <c r="Q18" s="13">
        <f t="shared" si="5"/>
        <v>0</v>
      </c>
      <c r="U18" s="10" t="s">
        <v>24</v>
      </c>
      <c r="V18" s="11" t="b">
        <f t="shared" ca="1" si="6"/>
        <v>1</v>
      </c>
      <c r="W18" s="47">
        <f t="shared" ca="1" si="7"/>
        <v>7</v>
      </c>
      <c r="X18" s="25">
        <f t="shared" ca="1" si="0"/>
        <v>0</v>
      </c>
      <c r="Y18" s="25">
        <f t="shared" ca="1" si="1"/>
        <v>2</v>
      </c>
      <c r="Z18" s="25" t="b">
        <f t="shared" si="2"/>
        <v>0</v>
      </c>
      <c r="AA18" s="14">
        <f t="shared" ca="1" si="8"/>
        <v>7000</v>
      </c>
      <c r="AB18" s="14">
        <f t="shared" ca="1" si="3"/>
        <v>0</v>
      </c>
      <c r="AC18" s="14">
        <f t="shared" si="9"/>
        <v>9050</v>
      </c>
      <c r="AD18" s="14">
        <f t="shared" ca="1" si="10"/>
        <v>16050</v>
      </c>
      <c r="AE18" s="14">
        <f t="shared" ca="1" si="11"/>
        <v>0</v>
      </c>
      <c r="AF18" s="14">
        <f t="shared" ca="1" si="12"/>
        <v>9050</v>
      </c>
      <c r="AG18" s="14">
        <f t="shared" ca="1" si="13"/>
        <v>16050</v>
      </c>
    </row>
    <row r="19" spans="1:33" ht="18.899999999999999" thickBot="1" x14ac:dyDescent="0.55000000000000004">
      <c r="A19" s="11" t="s">
        <v>104</v>
      </c>
      <c r="N19" s="11">
        <v>18</v>
      </c>
      <c r="O19" s="31"/>
      <c r="P19" s="13">
        <v>5000</v>
      </c>
      <c r="Q19" s="13">
        <f t="shared" si="5"/>
        <v>0</v>
      </c>
      <c r="U19" s="10" t="s">
        <v>25</v>
      </c>
      <c r="V19" s="11" t="b">
        <f t="shared" ca="1" si="6"/>
        <v>1</v>
      </c>
      <c r="W19" s="47">
        <f t="shared" ca="1" si="7"/>
        <v>8</v>
      </c>
      <c r="X19" s="25">
        <f t="shared" ca="1" si="0"/>
        <v>0</v>
      </c>
      <c r="Y19" s="25">
        <f t="shared" ca="1" si="1"/>
        <v>2</v>
      </c>
      <c r="Z19" s="25" t="b">
        <f t="shared" si="2"/>
        <v>0</v>
      </c>
      <c r="AA19" s="14">
        <f t="shared" ca="1" si="8"/>
        <v>8000</v>
      </c>
      <c r="AB19" s="14">
        <f t="shared" ca="1" si="3"/>
        <v>0</v>
      </c>
      <c r="AC19" s="14">
        <f t="shared" si="9"/>
        <v>9050</v>
      </c>
      <c r="AD19" s="14">
        <f t="shared" ca="1" si="10"/>
        <v>17050</v>
      </c>
      <c r="AE19" s="14">
        <f t="shared" ca="1" si="11"/>
        <v>0</v>
      </c>
      <c r="AF19" s="14">
        <f t="shared" ca="1" si="12"/>
        <v>9050</v>
      </c>
      <c r="AG19" s="14">
        <f t="shared" ca="1" si="13"/>
        <v>17050</v>
      </c>
    </row>
    <row r="20" spans="1:33" x14ac:dyDescent="0.5">
      <c r="A20" s="30"/>
      <c r="B20" s="15"/>
      <c r="D20" s="15"/>
      <c r="E20" s="15"/>
      <c r="F20" s="15"/>
      <c r="G20" s="15"/>
      <c r="H20" s="15"/>
      <c r="I20" s="15"/>
      <c r="J20" s="15"/>
      <c r="K20" s="15"/>
      <c r="L20" s="15"/>
      <c r="N20" s="11">
        <v>19</v>
      </c>
      <c r="O20" s="31"/>
      <c r="P20" s="13">
        <v>5000</v>
      </c>
      <c r="Q20" s="13">
        <f t="shared" si="5"/>
        <v>0</v>
      </c>
      <c r="U20" s="10" t="s">
        <v>26</v>
      </c>
      <c r="V20" s="11" t="b">
        <f t="shared" ca="1" si="6"/>
        <v>1</v>
      </c>
      <c r="W20" s="47">
        <f t="shared" ca="1" si="7"/>
        <v>9</v>
      </c>
      <c r="X20" s="25">
        <f t="shared" ca="1" si="0"/>
        <v>1</v>
      </c>
      <c r="Y20" s="25">
        <f t="shared" ca="1" si="1"/>
        <v>1</v>
      </c>
      <c r="Z20" s="25" t="b">
        <f t="shared" si="2"/>
        <v>0</v>
      </c>
      <c r="AA20" s="14">
        <f t="shared" ca="1" si="8"/>
        <v>0</v>
      </c>
      <c r="AB20" s="14">
        <f t="shared" ca="1" si="3"/>
        <v>3000</v>
      </c>
      <c r="AC20" s="14">
        <f t="shared" si="9"/>
        <v>9050</v>
      </c>
      <c r="AD20" s="14">
        <f t="shared" ca="1" si="10"/>
        <v>12050</v>
      </c>
      <c r="AE20" s="14">
        <f t="shared" ca="1" si="11"/>
        <v>3000</v>
      </c>
      <c r="AF20" s="14">
        <f t="shared" ca="1" si="12"/>
        <v>9050</v>
      </c>
      <c r="AG20" s="14">
        <f t="shared" ca="1" si="13"/>
        <v>12050</v>
      </c>
    </row>
    <row r="21" spans="1:33" x14ac:dyDescent="0.5">
      <c r="A21" s="31"/>
      <c r="N21" s="11">
        <v>20</v>
      </c>
      <c r="O21" s="31"/>
      <c r="P21" s="13">
        <v>5000</v>
      </c>
      <c r="Q21" s="13">
        <f t="shared" si="5"/>
        <v>0</v>
      </c>
      <c r="U21" s="10" t="s">
        <v>27</v>
      </c>
      <c r="V21" s="11" t="b">
        <f t="shared" ca="1" si="6"/>
        <v>0</v>
      </c>
      <c r="W21" s="47">
        <f t="shared" ca="1" si="7"/>
        <v>0</v>
      </c>
      <c r="X21" s="25">
        <f t="shared" ca="1" si="0"/>
        <v>0</v>
      </c>
      <c r="Y21" s="25">
        <f t="shared" ca="1" si="1"/>
        <v>1</v>
      </c>
      <c r="Z21" s="25" t="b">
        <f t="shared" si="2"/>
        <v>0</v>
      </c>
      <c r="AA21" s="14">
        <f t="shared" ca="1" si="8"/>
        <v>0</v>
      </c>
      <c r="AB21" s="14">
        <f t="shared" ca="1" si="3"/>
        <v>0</v>
      </c>
      <c r="AC21" s="14">
        <f t="shared" si="9"/>
        <v>9050</v>
      </c>
      <c r="AD21" s="14">
        <f t="shared" ca="1" si="10"/>
        <v>9050</v>
      </c>
      <c r="AE21" s="14" t="str">
        <f t="shared" ca="1" si="11"/>
        <v/>
      </c>
      <c r="AF21" s="14" t="str">
        <f t="shared" ca="1" si="12"/>
        <v/>
      </c>
      <c r="AG21" s="14" t="str">
        <f t="shared" ca="1" si="13"/>
        <v/>
      </c>
    </row>
    <row r="22" spans="1:33" x14ac:dyDescent="0.5">
      <c r="A22" s="32"/>
      <c r="B22" s="15"/>
      <c r="D22" s="15"/>
      <c r="E22" s="15"/>
      <c r="F22" s="15"/>
      <c r="G22" s="15"/>
      <c r="H22" s="15"/>
      <c r="I22" s="15"/>
      <c r="J22" s="15"/>
      <c r="K22" s="15"/>
      <c r="L22" s="15"/>
      <c r="N22" s="11">
        <v>21</v>
      </c>
      <c r="O22" s="31"/>
      <c r="P22" s="13">
        <v>5000</v>
      </c>
      <c r="Q22" s="13">
        <f t="shared" si="5"/>
        <v>0</v>
      </c>
      <c r="U22" s="10" t="s">
        <v>28</v>
      </c>
      <c r="V22" s="11" t="b">
        <f t="shared" ca="1" si="6"/>
        <v>1</v>
      </c>
      <c r="W22" s="47">
        <f t="shared" ca="1" si="7"/>
        <v>1</v>
      </c>
      <c r="X22" s="25">
        <f t="shared" ca="1" si="0"/>
        <v>1</v>
      </c>
      <c r="Y22" s="25">
        <f t="shared" ca="1" si="1"/>
        <v>3</v>
      </c>
      <c r="Z22" s="25" t="b">
        <f t="shared" si="2"/>
        <v>0</v>
      </c>
      <c r="AA22" s="14">
        <f t="shared" ca="1" si="8"/>
        <v>0</v>
      </c>
      <c r="AB22" s="14">
        <f t="shared" ca="1" si="3"/>
        <v>5000</v>
      </c>
      <c r="AC22" s="14">
        <f t="shared" si="9"/>
        <v>9050</v>
      </c>
      <c r="AD22" s="14">
        <f t="shared" ca="1" si="10"/>
        <v>14050</v>
      </c>
      <c r="AE22" s="14">
        <f t="shared" ca="1" si="11"/>
        <v>5000</v>
      </c>
      <c r="AF22" s="14">
        <f t="shared" ca="1" si="12"/>
        <v>9050</v>
      </c>
      <c r="AG22" s="14">
        <f t="shared" ca="1" si="13"/>
        <v>14050</v>
      </c>
    </row>
    <row r="23" spans="1:33" x14ac:dyDescent="0.5">
      <c r="A23" s="31"/>
      <c r="N23" s="11">
        <v>22</v>
      </c>
      <c r="O23" s="31"/>
      <c r="P23" s="13">
        <v>5000</v>
      </c>
      <c r="Q23" s="13">
        <f t="shared" si="5"/>
        <v>0</v>
      </c>
      <c r="U23" s="10" t="s">
        <v>29</v>
      </c>
      <c r="V23" s="11" t="b">
        <f t="shared" ca="1" si="6"/>
        <v>1</v>
      </c>
      <c r="W23" s="47">
        <f t="shared" ca="1" si="7"/>
        <v>2</v>
      </c>
      <c r="X23" s="25">
        <f t="shared" ca="1" si="0"/>
        <v>1</v>
      </c>
      <c r="Y23" s="25">
        <f t="shared" ca="1" si="1"/>
        <v>1</v>
      </c>
      <c r="Z23" s="25" t="b">
        <f t="shared" si="2"/>
        <v>0</v>
      </c>
      <c r="AA23" s="14">
        <f t="shared" ca="1" si="8"/>
        <v>0</v>
      </c>
      <c r="AB23" s="14">
        <f t="shared" ca="1" si="3"/>
        <v>3000</v>
      </c>
      <c r="AC23" s="14">
        <f t="shared" si="9"/>
        <v>9050</v>
      </c>
      <c r="AD23" s="14">
        <f t="shared" ca="1" si="10"/>
        <v>12050</v>
      </c>
      <c r="AE23" s="14">
        <f t="shared" ca="1" si="11"/>
        <v>3000</v>
      </c>
      <c r="AF23" s="14">
        <f t="shared" ca="1" si="12"/>
        <v>9050</v>
      </c>
      <c r="AG23" s="14">
        <f t="shared" ca="1" si="13"/>
        <v>12050</v>
      </c>
    </row>
    <row r="24" spans="1:33" x14ac:dyDescent="0.5">
      <c r="A24" s="31"/>
      <c r="N24" s="11">
        <v>23</v>
      </c>
      <c r="O24" s="31"/>
      <c r="P24" s="13">
        <v>5000</v>
      </c>
      <c r="Q24" s="13">
        <f t="shared" si="5"/>
        <v>0</v>
      </c>
      <c r="U24" s="10" t="s">
        <v>30</v>
      </c>
      <c r="V24" s="11" t="b">
        <f t="shared" ca="1" si="6"/>
        <v>1</v>
      </c>
      <c r="W24" s="47">
        <f t="shared" ca="1" si="7"/>
        <v>3</v>
      </c>
      <c r="X24" s="25">
        <f t="shared" ca="1" si="0"/>
        <v>0</v>
      </c>
      <c r="Y24" s="25">
        <f t="shared" ca="1" si="1"/>
        <v>3</v>
      </c>
      <c r="Z24" s="25" t="b">
        <f t="shared" si="2"/>
        <v>0</v>
      </c>
      <c r="AA24" s="14">
        <f t="shared" ca="1" si="8"/>
        <v>3000</v>
      </c>
      <c r="AB24" s="14">
        <f t="shared" ca="1" si="3"/>
        <v>0</v>
      </c>
      <c r="AC24" s="14">
        <f t="shared" si="9"/>
        <v>9050</v>
      </c>
      <c r="AD24" s="14">
        <f t="shared" ca="1" si="10"/>
        <v>12050</v>
      </c>
      <c r="AE24" s="14">
        <f t="shared" ca="1" si="11"/>
        <v>0</v>
      </c>
      <c r="AF24" s="14">
        <f t="shared" ca="1" si="12"/>
        <v>9050</v>
      </c>
      <c r="AG24" s="14">
        <f t="shared" ca="1" si="13"/>
        <v>12050</v>
      </c>
    </row>
    <row r="25" spans="1:33" x14ac:dyDescent="0.5">
      <c r="A25" s="31"/>
      <c r="N25" s="11">
        <v>24</v>
      </c>
      <c r="O25" s="31"/>
      <c r="P25" s="13">
        <v>5000</v>
      </c>
      <c r="Q25" s="13">
        <f t="shared" si="5"/>
        <v>0</v>
      </c>
      <c r="U25" s="10" t="s">
        <v>31</v>
      </c>
      <c r="V25" s="11" t="b">
        <f t="shared" ca="1" si="6"/>
        <v>1</v>
      </c>
      <c r="W25" s="47">
        <f t="shared" ca="1" si="7"/>
        <v>4</v>
      </c>
      <c r="X25" s="25">
        <f t="shared" ca="1" si="0"/>
        <v>1</v>
      </c>
      <c r="Y25" s="25">
        <f t="shared" ca="1" si="1"/>
        <v>1</v>
      </c>
      <c r="Z25" s="25" t="b">
        <f t="shared" si="2"/>
        <v>0</v>
      </c>
      <c r="AA25" s="14">
        <f t="shared" ca="1" si="8"/>
        <v>0</v>
      </c>
      <c r="AB25" s="14">
        <f t="shared" ca="1" si="3"/>
        <v>3000</v>
      </c>
      <c r="AC25" s="14">
        <f t="shared" si="9"/>
        <v>9050</v>
      </c>
      <c r="AD25" s="14">
        <f t="shared" ca="1" si="10"/>
        <v>12050</v>
      </c>
      <c r="AE25" s="14">
        <f t="shared" ca="1" si="11"/>
        <v>3000</v>
      </c>
      <c r="AF25" s="14">
        <f t="shared" ca="1" si="12"/>
        <v>9050</v>
      </c>
      <c r="AG25" s="14">
        <f t="shared" ca="1" si="13"/>
        <v>12050</v>
      </c>
    </row>
    <row r="26" spans="1:33" x14ac:dyDescent="0.5">
      <c r="A26" s="31"/>
      <c r="N26" s="11">
        <v>25</v>
      </c>
      <c r="O26" s="31"/>
      <c r="P26" s="13">
        <v>5000</v>
      </c>
      <c r="Q26" s="13">
        <f t="shared" si="5"/>
        <v>0</v>
      </c>
      <c r="U26" s="10" t="s">
        <v>32</v>
      </c>
      <c r="V26" s="11" t="b">
        <f t="shared" ca="1" si="6"/>
        <v>0</v>
      </c>
      <c r="W26" s="47">
        <f t="shared" ca="1" si="7"/>
        <v>0</v>
      </c>
      <c r="X26" s="25">
        <f t="shared" ca="1" si="0"/>
        <v>0</v>
      </c>
      <c r="Y26" s="25">
        <f t="shared" ca="1" si="1"/>
        <v>1</v>
      </c>
      <c r="Z26" s="25" t="b">
        <f t="shared" si="2"/>
        <v>0</v>
      </c>
      <c r="AA26" s="14">
        <f t="shared" ca="1" si="8"/>
        <v>0</v>
      </c>
      <c r="AB26" s="14">
        <f t="shared" ca="1" si="3"/>
        <v>0</v>
      </c>
      <c r="AC26" s="14">
        <f t="shared" si="9"/>
        <v>9050</v>
      </c>
      <c r="AD26" s="14">
        <f t="shared" ca="1" si="10"/>
        <v>9050</v>
      </c>
      <c r="AE26" s="14" t="str">
        <f t="shared" ca="1" si="11"/>
        <v/>
      </c>
      <c r="AF26" s="14" t="str">
        <f t="shared" ca="1" si="12"/>
        <v/>
      </c>
      <c r="AG26" s="14" t="str">
        <f t="shared" ca="1" si="13"/>
        <v/>
      </c>
    </row>
    <row r="27" spans="1:33" x14ac:dyDescent="0.5">
      <c r="A27" s="31"/>
      <c r="N27" s="11">
        <v>26</v>
      </c>
      <c r="O27" s="31"/>
      <c r="P27" s="13">
        <v>5000</v>
      </c>
      <c r="Q27" s="13">
        <f t="shared" si="5"/>
        <v>0</v>
      </c>
      <c r="U27" s="10" t="s">
        <v>33</v>
      </c>
      <c r="V27" s="11" t="b">
        <f t="shared" ca="1" si="6"/>
        <v>1</v>
      </c>
      <c r="W27" s="47">
        <f t="shared" ca="1" si="7"/>
        <v>6</v>
      </c>
      <c r="X27" s="25">
        <f t="shared" ca="1" si="0"/>
        <v>1</v>
      </c>
      <c r="Y27" s="25">
        <f t="shared" ca="1" si="1"/>
        <v>2</v>
      </c>
      <c r="Z27" s="25" t="b">
        <f t="shared" si="2"/>
        <v>0</v>
      </c>
      <c r="AA27" s="14">
        <f t="shared" ca="1" si="8"/>
        <v>0</v>
      </c>
      <c r="AB27" s="14">
        <f t="shared" ca="1" si="3"/>
        <v>4000</v>
      </c>
      <c r="AC27" s="14">
        <f t="shared" si="9"/>
        <v>9050</v>
      </c>
      <c r="AD27" s="14">
        <f t="shared" ca="1" si="10"/>
        <v>13050</v>
      </c>
      <c r="AE27" s="14">
        <f t="shared" ca="1" si="11"/>
        <v>4000</v>
      </c>
      <c r="AF27" s="14">
        <f t="shared" ca="1" si="12"/>
        <v>9050</v>
      </c>
      <c r="AG27" s="14">
        <f t="shared" ca="1" si="13"/>
        <v>13050</v>
      </c>
    </row>
    <row r="28" spans="1:33" x14ac:dyDescent="0.5">
      <c r="A28" s="31"/>
      <c r="N28" s="11">
        <v>27</v>
      </c>
      <c r="O28" s="31"/>
      <c r="P28" s="13">
        <v>5000</v>
      </c>
      <c r="Q28" s="13">
        <f t="shared" si="5"/>
        <v>0</v>
      </c>
      <c r="U28" s="10" t="s">
        <v>34</v>
      </c>
      <c r="V28" s="11" t="b">
        <f t="shared" ca="1" si="6"/>
        <v>1</v>
      </c>
      <c r="W28" s="47">
        <f t="shared" ca="1" si="7"/>
        <v>7</v>
      </c>
      <c r="X28" s="25">
        <f t="shared" ca="1" si="0"/>
        <v>0</v>
      </c>
      <c r="Y28" s="25">
        <f t="shared" ca="1" si="1"/>
        <v>3</v>
      </c>
      <c r="Z28" s="25" t="b">
        <f t="shared" si="2"/>
        <v>0</v>
      </c>
      <c r="AA28" s="14">
        <f t="shared" ca="1" si="8"/>
        <v>7000</v>
      </c>
      <c r="AB28" s="14">
        <f t="shared" ca="1" si="3"/>
        <v>0</v>
      </c>
      <c r="AC28" s="14">
        <f t="shared" si="9"/>
        <v>9050</v>
      </c>
      <c r="AD28" s="14">
        <f t="shared" ca="1" si="10"/>
        <v>16050</v>
      </c>
      <c r="AE28" s="14">
        <f t="shared" ca="1" si="11"/>
        <v>0</v>
      </c>
      <c r="AF28" s="14">
        <f t="shared" ca="1" si="12"/>
        <v>9050</v>
      </c>
      <c r="AG28" s="14">
        <f t="shared" ca="1" si="13"/>
        <v>16050</v>
      </c>
    </row>
    <row r="29" spans="1:33" x14ac:dyDescent="0.5">
      <c r="A29" s="31"/>
      <c r="N29" s="11">
        <v>28</v>
      </c>
      <c r="O29" s="31"/>
      <c r="P29" s="13">
        <v>5000</v>
      </c>
      <c r="Q29" s="13">
        <f t="shared" si="5"/>
        <v>0</v>
      </c>
      <c r="U29" s="10" t="s">
        <v>35</v>
      </c>
      <c r="V29" s="11" t="b">
        <f t="shared" ca="1" si="6"/>
        <v>1</v>
      </c>
      <c r="W29" s="47">
        <f t="shared" ca="1" si="7"/>
        <v>8</v>
      </c>
      <c r="X29" s="25">
        <f t="shared" ca="1" si="0"/>
        <v>1</v>
      </c>
      <c r="Y29" s="25">
        <f t="shared" ca="1" si="1"/>
        <v>1</v>
      </c>
      <c r="Z29" s="25" t="b">
        <f t="shared" si="2"/>
        <v>0</v>
      </c>
      <c r="AA29" s="14">
        <f t="shared" ca="1" si="8"/>
        <v>0</v>
      </c>
      <c r="AB29" s="14">
        <f t="shared" ca="1" si="3"/>
        <v>3000</v>
      </c>
      <c r="AC29" s="14">
        <f t="shared" si="9"/>
        <v>9050</v>
      </c>
      <c r="AD29" s="14">
        <f t="shared" ca="1" si="10"/>
        <v>12050</v>
      </c>
      <c r="AE29" s="14">
        <f t="shared" ca="1" si="11"/>
        <v>3000</v>
      </c>
      <c r="AF29" s="14">
        <f t="shared" ca="1" si="12"/>
        <v>9050</v>
      </c>
      <c r="AG29" s="14">
        <f t="shared" ca="1" si="13"/>
        <v>12050</v>
      </c>
    </row>
    <row r="30" spans="1:33" x14ac:dyDescent="0.5">
      <c r="A30" s="31"/>
      <c r="N30" s="11">
        <v>29</v>
      </c>
      <c r="O30" s="31"/>
      <c r="P30" s="13">
        <v>5000</v>
      </c>
      <c r="Q30" s="13">
        <f t="shared" si="5"/>
        <v>0</v>
      </c>
      <c r="U30" s="10" t="s">
        <v>36</v>
      </c>
      <c r="V30" s="11" t="b">
        <f t="shared" ca="1" si="6"/>
        <v>1</v>
      </c>
      <c r="W30" s="47">
        <f t="shared" ca="1" si="7"/>
        <v>9</v>
      </c>
      <c r="X30" s="25">
        <f t="shared" ca="1" si="0"/>
        <v>0</v>
      </c>
      <c r="Y30" s="25">
        <f t="shared" ca="1" si="1"/>
        <v>3</v>
      </c>
      <c r="Z30" s="25" t="b">
        <f t="shared" si="2"/>
        <v>0</v>
      </c>
      <c r="AA30" s="14">
        <f t="shared" ca="1" si="8"/>
        <v>9000</v>
      </c>
      <c r="AB30" s="14">
        <f t="shared" ca="1" si="3"/>
        <v>0</v>
      </c>
      <c r="AC30" s="14">
        <f t="shared" si="9"/>
        <v>9050</v>
      </c>
      <c r="AD30" s="14">
        <f t="shared" ca="1" si="10"/>
        <v>18050</v>
      </c>
      <c r="AE30" s="14">
        <f t="shared" ca="1" si="11"/>
        <v>0</v>
      </c>
      <c r="AF30" s="14">
        <f t="shared" ca="1" si="12"/>
        <v>9050</v>
      </c>
      <c r="AG30" s="14">
        <f t="shared" ca="1" si="13"/>
        <v>18050</v>
      </c>
    </row>
    <row r="31" spans="1:33" x14ac:dyDescent="0.5">
      <c r="A31" s="31"/>
      <c r="N31" s="11">
        <v>30</v>
      </c>
      <c r="O31" s="31"/>
      <c r="P31" s="13">
        <v>5000</v>
      </c>
      <c r="Q31" s="13">
        <f t="shared" si="5"/>
        <v>0</v>
      </c>
      <c r="U31" s="10" t="s">
        <v>37</v>
      </c>
      <c r="V31" s="11" t="b">
        <f t="shared" ca="1" si="6"/>
        <v>0</v>
      </c>
      <c r="W31" s="47">
        <f t="shared" ca="1" si="7"/>
        <v>0</v>
      </c>
      <c r="X31" s="25">
        <f t="shared" ca="1" si="0"/>
        <v>0</v>
      </c>
      <c r="Y31" s="25">
        <f t="shared" ca="1" si="1"/>
        <v>0</v>
      </c>
      <c r="Z31" s="25" t="b">
        <f t="shared" si="2"/>
        <v>0</v>
      </c>
      <c r="AA31" s="14">
        <f t="shared" ca="1" si="8"/>
        <v>0</v>
      </c>
      <c r="AB31" s="14">
        <f t="shared" ca="1" si="3"/>
        <v>0</v>
      </c>
      <c r="AC31" s="14">
        <f t="shared" si="9"/>
        <v>9050</v>
      </c>
      <c r="AD31" s="14">
        <f t="shared" ca="1" si="10"/>
        <v>9050</v>
      </c>
      <c r="AE31" s="14" t="str">
        <f t="shared" ca="1" si="11"/>
        <v/>
      </c>
      <c r="AF31" s="14" t="str">
        <f t="shared" ca="1" si="12"/>
        <v/>
      </c>
      <c r="AG31" s="14" t="str">
        <f t="shared" ca="1" si="13"/>
        <v/>
      </c>
    </row>
    <row r="32" spans="1:33" ht="18.899999999999999" thickBot="1" x14ac:dyDescent="0.55000000000000004">
      <c r="A32" s="33"/>
      <c r="N32" s="11">
        <v>31</v>
      </c>
      <c r="O32" s="31"/>
      <c r="P32" s="13">
        <v>5000</v>
      </c>
      <c r="Q32" s="13">
        <f t="shared" si="5"/>
        <v>0</v>
      </c>
      <c r="U32" s="10" t="s">
        <v>38</v>
      </c>
      <c r="V32" s="11" t="b">
        <f t="shared" ca="1" si="6"/>
        <v>1</v>
      </c>
      <c r="W32" s="47">
        <f t="shared" ca="1" si="7"/>
        <v>1</v>
      </c>
      <c r="X32" s="25">
        <f t="shared" ca="1" si="0"/>
        <v>1</v>
      </c>
      <c r="Y32" s="25">
        <f t="shared" ca="1" si="1"/>
        <v>2</v>
      </c>
      <c r="Z32" s="25" t="b">
        <f t="shared" si="2"/>
        <v>0</v>
      </c>
      <c r="AA32" s="14">
        <f t="shared" ca="1" si="8"/>
        <v>0</v>
      </c>
      <c r="AB32" s="14">
        <f t="shared" ca="1" si="3"/>
        <v>4000</v>
      </c>
      <c r="AC32" s="14">
        <f t="shared" si="9"/>
        <v>9050</v>
      </c>
      <c r="AD32" s="14">
        <f t="shared" ca="1" si="10"/>
        <v>13050</v>
      </c>
      <c r="AE32" s="14">
        <f t="shared" ca="1" si="11"/>
        <v>4000</v>
      </c>
      <c r="AF32" s="14">
        <f t="shared" ca="1" si="12"/>
        <v>9050</v>
      </c>
      <c r="AG32" s="14">
        <f t="shared" ca="1" si="13"/>
        <v>13050</v>
      </c>
    </row>
    <row r="33" spans="14:33" x14ac:dyDescent="0.5">
      <c r="N33" s="11">
        <v>32</v>
      </c>
      <c r="O33" s="31"/>
      <c r="P33" s="13">
        <v>5000</v>
      </c>
      <c r="Q33" s="13">
        <f t="shared" si="5"/>
        <v>0</v>
      </c>
      <c r="U33" s="10" t="s">
        <v>39</v>
      </c>
      <c r="V33" s="11" t="b">
        <f t="shared" ca="1" si="6"/>
        <v>1</v>
      </c>
      <c r="W33" s="47">
        <f t="shared" ca="1" si="7"/>
        <v>2</v>
      </c>
      <c r="X33" s="25">
        <f t="shared" ca="1" si="0"/>
        <v>0</v>
      </c>
      <c r="Y33" s="25">
        <f t="shared" ca="1" si="1"/>
        <v>2</v>
      </c>
      <c r="Z33" s="25" t="b">
        <f t="shared" si="2"/>
        <v>0</v>
      </c>
      <c r="AA33" s="14">
        <f t="shared" ca="1" si="8"/>
        <v>2000</v>
      </c>
      <c r="AB33" s="14">
        <f t="shared" ca="1" si="3"/>
        <v>0</v>
      </c>
      <c r="AC33" s="14">
        <f t="shared" si="9"/>
        <v>9050</v>
      </c>
      <c r="AD33" s="14">
        <f t="shared" ca="1" si="10"/>
        <v>11050</v>
      </c>
      <c r="AE33" s="14">
        <f t="shared" ca="1" si="11"/>
        <v>0</v>
      </c>
      <c r="AF33" s="14">
        <f t="shared" ca="1" si="12"/>
        <v>9050</v>
      </c>
      <c r="AG33" s="14">
        <f t="shared" ca="1" si="13"/>
        <v>11050</v>
      </c>
    </row>
    <row r="34" spans="14:33" x14ac:dyDescent="0.5">
      <c r="N34" s="11">
        <v>33</v>
      </c>
      <c r="O34" s="31"/>
      <c r="P34" s="13">
        <v>5000</v>
      </c>
      <c r="Q34" s="13">
        <f t="shared" si="5"/>
        <v>0</v>
      </c>
      <c r="U34" s="10" t="s">
        <v>40</v>
      </c>
      <c r="V34" s="11" t="b">
        <f t="shared" ca="1" si="6"/>
        <v>1</v>
      </c>
      <c r="W34" s="47">
        <f t="shared" ca="1" si="7"/>
        <v>3</v>
      </c>
      <c r="X34" s="25">
        <f t="shared" ref="X34:X61" ca="1" si="26">INDIRECT(U34)</f>
        <v>1</v>
      </c>
      <c r="Y34" s="25">
        <f t="shared" ref="Y34:Y61" ca="1" si="27">IF(ROW(INDIRECT(U34))&lt;&gt;$I$33, (OFFSET(INDIRECT(U34),1,0)),0)+IF(COLUMN(INDIRECT(U34))&lt;&gt;$I$34, (OFFSET(INDIRECT(U34),0,1)),0)+IF(ROW(INDIRECT(U34))&lt;&gt;1, (OFFSET(INDIRECT(U34),-1,0)),0)+IF(COLUMN(INDIRECT(U34))&lt;&gt;1, (OFFSET(INDIRECT(U34),0,-1)),0)</f>
        <v>3</v>
      </c>
      <c r="Z34" s="25" t="b">
        <f t="shared" ref="Z34:Z61" si="28">OR(U34=$A$20,U34=$A$21,U34=$A$22,U34=$A$23,U34=$A$24,U34=$A$25,U34=$A$26,U34=$A$27,U34=$A$28,U34=$A$29,U34=$A$30,U34=$A$31,U34=$A$32)</f>
        <v>0</v>
      </c>
      <c r="AA34" s="14">
        <f t="shared" ca="1" si="8"/>
        <v>0</v>
      </c>
      <c r="AB34" s="14">
        <f t="shared" ref="AB34:AB61" ca="1" si="29">X34*($C$12+Y34*$C$13+Z34*$C$15)</f>
        <v>5000</v>
      </c>
      <c r="AC34" s="14">
        <f t="shared" si="9"/>
        <v>9050</v>
      </c>
      <c r="AD34" s="14">
        <f t="shared" ca="1" si="10"/>
        <v>14050</v>
      </c>
      <c r="AE34" s="14">
        <f t="shared" ca="1" si="11"/>
        <v>5000</v>
      </c>
      <c r="AF34" s="14">
        <f t="shared" ca="1" si="12"/>
        <v>9050</v>
      </c>
      <c r="AG34" s="14">
        <f t="shared" ca="1" si="13"/>
        <v>14050</v>
      </c>
    </row>
    <row r="35" spans="14:33" x14ac:dyDescent="0.5">
      <c r="N35" s="11">
        <v>34</v>
      </c>
      <c r="O35" s="31"/>
      <c r="P35" s="13">
        <v>5000</v>
      </c>
      <c r="Q35" s="13">
        <f t="shared" si="5"/>
        <v>0</v>
      </c>
      <c r="U35" s="10" t="s">
        <v>41</v>
      </c>
      <c r="V35" s="11" t="b">
        <f t="shared" ca="1" si="6"/>
        <v>1</v>
      </c>
      <c r="W35" s="47">
        <f t="shared" ca="1" si="7"/>
        <v>4</v>
      </c>
      <c r="X35" s="25">
        <f t="shared" ca="1" si="26"/>
        <v>1</v>
      </c>
      <c r="Y35" s="25">
        <f t="shared" ca="1" si="27"/>
        <v>2</v>
      </c>
      <c r="Z35" s="25" t="b">
        <f t="shared" si="28"/>
        <v>0</v>
      </c>
      <c r="AA35" s="14">
        <f t="shared" ca="1" si="8"/>
        <v>0</v>
      </c>
      <c r="AB35" s="14">
        <f t="shared" ca="1" si="29"/>
        <v>4000</v>
      </c>
      <c r="AC35" s="14">
        <f t="shared" si="9"/>
        <v>9050</v>
      </c>
      <c r="AD35" s="14">
        <f t="shared" ca="1" si="10"/>
        <v>13050</v>
      </c>
      <c r="AE35" s="14">
        <f t="shared" ca="1" si="11"/>
        <v>4000</v>
      </c>
      <c r="AF35" s="14">
        <f t="shared" ca="1" si="12"/>
        <v>9050</v>
      </c>
      <c r="AG35" s="14">
        <f t="shared" ca="1" si="13"/>
        <v>13050</v>
      </c>
    </row>
    <row r="36" spans="14:33" x14ac:dyDescent="0.5">
      <c r="N36" s="11">
        <v>35</v>
      </c>
      <c r="O36" s="31"/>
      <c r="P36" s="13">
        <v>5000</v>
      </c>
      <c r="Q36" s="13">
        <f t="shared" si="5"/>
        <v>0</v>
      </c>
      <c r="U36" s="10" t="s">
        <v>42</v>
      </c>
      <c r="V36" s="11" t="b">
        <f t="shared" ca="1" si="6"/>
        <v>0</v>
      </c>
      <c r="W36" s="47">
        <f t="shared" ca="1" si="7"/>
        <v>0</v>
      </c>
      <c r="X36" s="25">
        <f t="shared" ca="1" si="26"/>
        <v>0</v>
      </c>
      <c r="Y36" s="25">
        <f t="shared" ca="1" si="27"/>
        <v>1</v>
      </c>
      <c r="Z36" s="25" t="b">
        <f t="shared" si="28"/>
        <v>0</v>
      </c>
      <c r="AA36" s="14">
        <f t="shared" ca="1" si="8"/>
        <v>0</v>
      </c>
      <c r="AB36" s="14">
        <f t="shared" ca="1" si="29"/>
        <v>0</v>
      </c>
      <c r="AC36" s="14">
        <f t="shared" si="9"/>
        <v>9050</v>
      </c>
      <c r="AD36" s="14">
        <f t="shared" ca="1" si="10"/>
        <v>9050</v>
      </c>
      <c r="AE36" s="14" t="str">
        <f t="shared" ca="1" si="11"/>
        <v/>
      </c>
      <c r="AF36" s="14" t="str">
        <f t="shared" ca="1" si="12"/>
        <v/>
      </c>
      <c r="AG36" s="14" t="str">
        <f t="shared" ca="1" si="13"/>
        <v/>
      </c>
    </row>
    <row r="37" spans="14:33" x14ac:dyDescent="0.5">
      <c r="N37" s="11">
        <v>36</v>
      </c>
      <c r="O37" s="31"/>
      <c r="P37" s="13">
        <v>5000</v>
      </c>
      <c r="Q37" s="13">
        <f t="shared" ref="Q37:Q61" si="30">P37*O37</f>
        <v>0</v>
      </c>
      <c r="U37" s="25" t="s">
        <v>75</v>
      </c>
      <c r="V37" s="11" t="b">
        <f t="shared" ca="1" si="6"/>
        <v>1</v>
      </c>
      <c r="W37" s="47">
        <f t="shared" ca="1" si="7"/>
        <v>6</v>
      </c>
      <c r="X37" s="25">
        <f t="shared" ca="1" si="26"/>
        <v>1</v>
      </c>
      <c r="Y37" s="25">
        <f t="shared" ca="1" si="27"/>
        <v>2</v>
      </c>
      <c r="Z37" s="25" t="b">
        <f t="shared" si="28"/>
        <v>0</v>
      </c>
      <c r="AA37" s="14">
        <f t="shared" ca="1" si="8"/>
        <v>0</v>
      </c>
      <c r="AB37" s="14">
        <f t="shared" ca="1" si="29"/>
        <v>4000</v>
      </c>
      <c r="AC37" s="14">
        <f t="shared" si="9"/>
        <v>9050</v>
      </c>
      <c r="AD37" s="14">
        <f t="shared" ca="1" si="10"/>
        <v>13050</v>
      </c>
      <c r="AE37" s="14">
        <f t="shared" ca="1" si="11"/>
        <v>4000</v>
      </c>
      <c r="AF37" s="14">
        <f t="shared" ca="1" si="12"/>
        <v>9050</v>
      </c>
      <c r="AG37" s="14">
        <f t="shared" ca="1" si="13"/>
        <v>13050</v>
      </c>
    </row>
    <row r="38" spans="14:33" x14ac:dyDescent="0.5">
      <c r="N38" s="11">
        <v>37</v>
      </c>
      <c r="O38" s="31"/>
      <c r="P38" s="13">
        <v>5000</v>
      </c>
      <c r="Q38" s="13">
        <f t="shared" si="30"/>
        <v>0</v>
      </c>
      <c r="U38" s="25" t="s">
        <v>76</v>
      </c>
      <c r="V38" s="11" t="b">
        <f t="shared" ca="1" si="6"/>
        <v>1</v>
      </c>
      <c r="W38" s="47">
        <f t="shared" ca="1" si="7"/>
        <v>7</v>
      </c>
      <c r="X38" s="25">
        <f t="shared" ca="1" si="26"/>
        <v>0</v>
      </c>
      <c r="Y38" s="25">
        <f t="shared" ca="1" si="27"/>
        <v>2</v>
      </c>
      <c r="Z38" s="25" t="b">
        <f t="shared" si="28"/>
        <v>0</v>
      </c>
      <c r="AA38" s="14">
        <f t="shared" ca="1" si="8"/>
        <v>7000</v>
      </c>
      <c r="AB38" s="14">
        <f t="shared" ca="1" si="29"/>
        <v>0</v>
      </c>
      <c r="AC38" s="14">
        <f t="shared" si="9"/>
        <v>9050</v>
      </c>
      <c r="AD38" s="14">
        <f t="shared" ca="1" si="10"/>
        <v>16050</v>
      </c>
      <c r="AE38" s="14">
        <f t="shared" ca="1" si="11"/>
        <v>0</v>
      </c>
      <c r="AF38" s="14">
        <f t="shared" ca="1" si="12"/>
        <v>9050</v>
      </c>
      <c r="AG38" s="14">
        <f t="shared" ca="1" si="13"/>
        <v>16050</v>
      </c>
    </row>
    <row r="39" spans="14:33" x14ac:dyDescent="0.5">
      <c r="N39" s="11">
        <v>38</v>
      </c>
      <c r="O39" s="31"/>
      <c r="P39" s="13">
        <v>5000</v>
      </c>
      <c r="Q39" s="13">
        <f t="shared" si="30"/>
        <v>0</v>
      </c>
      <c r="U39" s="25" t="s">
        <v>77</v>
      </c>
      <c r="V39" s="11" t="b">
        <f t="shared" ca="1" si="6"/>
        <v>1</v>
      </c>
      <c r="W39" s="47">
        <f t="shared" ca="1" si="7"/>
        <v>8</v>
      </c>
      <c r="X39" s="25">
        <f t="shared" ca="1" si="26"/>
        <v>1</v>
      </c>
      <c r="Y39" s="25">
        <f t="shared" ca="1" si="27"/>
        <v>3</v>
      </c>
      <c r="Z39" s="25" t="b">
        <f t="shared" si="28"/>
        <v>0</v>
      </c>
      <c r="AA39" s="14">
        <f t="shared" ca="1" si="8"/>
        <v>0</v>
      </c>
      <c r="AB39" s="14">
        <f t="shared" ca="1" si="29"/>
        <v>5000</v>
      </c>
      <c r="AC39" s="14">
        <f t="shared" si="9"/>
        <v>9050</v>
      </c>
      <c r="AD39" s="14">
        <f t="shared" ca="1" si="10"/>
        <v>14050</v>
      </c>
      <c r="AE39" s="14">
        <f t="shared" ca="1" si="11"/>
        <v>5000</v>
      </c>
      <c r="AF39" s="14">
        <f t="shared" ca="1" si="12"/>
        <v>9050</v>
      </c>
      <c r="AG39" s="14">
        <f t="shared" ca="1" si="13"/>
        <v>14050</v>
      </c>
    </row>
    <row r="40" spans="14:33" x14ac:dyDescent="0.5">
      <c r="N40" s="11">
        <v>39</v>
      </c>
      <c r="O40" s="31"/>
      <c r="P40" s="13">
        <v>5000</v>
      </c>
      <c r="Q40" s="13">
        <f t="shared" si="30"/>
        <v>0</v>
      </c>
      <c r="U40" s="25" t="s">
        <v>78</v>
      </c>
      <c r="V40" s="11" t="b">
        <f t="shared" ca="1" si="6"/>
        <v>1</v>
      </c>
      <c r="W40" s="47">
        <f t="shared" ca="1" si="7"/>
        <v>9</v>
      </c>
      <c r="X40" s="25">
        <f t="shared" ca="1" si="26"/>
        <v>1</v>
      </c>
      <c r="Y40" s="25">
        <f t="shared" ca="1" si="27"/>
        <v>2</v>
      </c>
      <c r="Z40" s="25" t="b">
        <f t="shared" si="28"/>
        <v>0</v>
      </c>
      <c r="AA40" s="14">
        <f t="shared" ca="1" si="8"/>
        <v>0</v>
      </c>
      <c r="AB40" s="14">
        <f t="shared" ca="1" si="29"/>
        <v>4000</v>
      </c>
      <c r="AC40" s="14">
        <f t="shared" si="9"/>
        <v>9050</v>
      </c>
      <c r="AD40" s="14">
        <f t="shared" ca="1" si="10"/>
        <v>13050</v>
      </c>
      <c r="AE40" s="14">
        <f t="shared" ca="1" si="11"/>
        <v>4000</v>
      </c>
      <c r="AF40" s="14">
        <f t="shared" ca="1" si="12"/>
        <v>9050</v>
      </c>
      <c r="AG40" s="14">
        <f t="shared" ca="1" si="13"/>
        <v>13050</v>
      </c>
    </row>
    <row r="41" spans="14:33" x14ac:dyDescent="0.5">
      <c r="N41" s="11">
        <v>40</v>
      </c>
      <c r="O41" s="31"/>
      <c r="P41" s="13">
        <v>5000</v>
      </c>
      <c r="Q41" s="13">
        <f t="shared" si="30"/>
        <v>0</v>
      </c>
      <c r="U41" s="25" t="s">
        <v>79</v>
      </c>
      <c r="V41" s="11" t="b">
        <f t="shared" ca="1" si="6"/>
        <v>0</v>
      </c>
      <c r="W41" s="47">
        <f t="shared" ca="1" si="7"/>
        <v>0</v>
      </c>
      <c r="X41" s="25">
        <f t="shared" ca="1" si="26"/>
        <v>0</v>
      </c>
      <c r="Y41" s="25">
        <f t="shared" ca="1" si="27"/>
        <v>1</v>
      </c>
      <c r="Z41" s="25" t="b">
        <f t="shared" si="28"/>
        <v>0</v>
      </c>
      <c r="AA41" s="14">
        <f t="shared" ca="1" si="8"/>
        <v>0</v>
      </c>
      <c r="AB41" s="14">
        <f t="shared" ca="1" si="29"/>
        <v>0</v>
      </c>
      <c r="AC41" s="14">
        <f t="shared" si="9"/>
        <v>9050</v>
      </c>
      <c r="AD41" s="14">
        <f t="shared" ca="1" si="10"/>
        <v>9050</v>
      </c>
      <c r="AE41" s="14" t="str">
        <f t="shared" ca="1" si="11"/>
        <v/>
      </c>
      <c r="AF41" s="14" t="str">
        <f t="shared" ca="1" si="12"/>
        <v/>
      </c>
      <c r="AG41" s="14" t="str">
        <f t="shared" ca="1" si="13"/>
        <v/>
      </c>
    </row>
    <row r="42" spans="14:33" x14ac:dyDescent="0.5">
      <c r="N42" s="11">
        <v>41</v>
      </c>
      <c r="O42" s="31"/>
      <c r="P42" s="13">
        <v>5000</v>
      </c>
      <c r="Q42" s="13">
        <f t="shared" si="30"/>
        <v>0</v>
      </c>
      <c r="U42" s="25" t="s">
        <v>80</v>
      </c>
      <c r="V42" s="11" t="b">
        <f t="shared" ca="1" si="6"/>
        <v>1</v>
      </c>
      <c r="W42" s="47">
        <f t="shared" ca="1" si="7"/>
        <v>1</v>
      </c>
      <c r="X42" s="25">
        <f t="shared" ca="1" si="26"/>
        <v>1</v>
      </c>
      <c r="Y42" s="25">
        <f t="shared" ca="1" si="27"/>
        <v>2</v>
      </c>
      <c r="Z42" s="25" t="b">
        <f t="shared" si="28"/>
        <v>0</v>
      </c>
      <c r="AA42" s="14">
        <f t="shared" ca="1" si="8"/>
        <v>0</v>
      </c>
      <c r="AB42" s="14">
        <f t="shared" ca="1" si="29"/>
        <v>4000</v>
      </c>
      <c r="AC42" s="14">
        <f t="shared" si="9"/>
        <v>9050</v>
      </c>
      <c r="AD42" s="14">
        <f t="shared" ca="1" si="10"/>
        <v>13050</v>
      </c>
      <c r="AE42" s="14">
        <f t="shared" ca="1" si="11"/>
        <v>4000</v>
      </c>
      <c r="AF42" s="14">
        <f t="shared" ca="1" si="12"/>
        <v>9050</v>
      </c>
      <c r="AG42" s="14">
        <f t="shared" ca="1" si="13"/>
        <v>13050</v>
      </c>
    </row>
    <row r="43" spans="14:33" x14ac:dyDescent="0.5">
      <c r="N43" s="11">
        <v>42</v>
      </c>
      <c r="O43" s="31"/>
      <c r="P43" s="13">
        <v>5000</v>
      </c>
      <c r="Q43" s="13">
        <f t="shared" si="30"/>
        <v>0</v>
      </c>
      <c r="U43" s="25" t="s">
        <v>81</v>
      </c>
      <c r="V43" s="11" t="b">
        <f t="shared" ca="1" si="6"/>
        <v>1</v>
      </c>
      <c r="W43" s="47">
        <f t="shared" ca="1" si="7"/>
        <v>2</v>
      </c>
      <c r="X43" s="25">
        <f t="shared" ca="1" si="26"/>
        <v>0</v>
      </c>
      <c r="Y43" s="25">
        <f t="shared" ca="1" si="27"/>
        <v>3</v>
      </c>
      <c r="Z43" s="25" t="b">
        <f t="shared" si="28"/>
        <v>0</v>
      </c>
      <c r="AA43" s="14">
        <f t="shared" ca="1" si="8"/>
        <v>2000</v>
      </c>
      <c r="AB43" s="14">
        <f t="shared" ca="1" si="29"/>
        <v>0</v>
      </c>
      <c r="AC43" s="14">
        <f t="shared" si="9"/>
        <v>9050</v>
      </c>
      <c r="AD43" s="14">
        <f t="shared" ca="1" si="10"/>
        <v>11050</v>
      </c>
      <c r="AE43" s="14">
        <f t="shared" ca="1" si="11"/>
        <v>0</v>
      </c>
      <c r="AF43" s="14">
        <f t="shared" ca="1" si="12"/>
        <v>9050</v>
      </c>
      <c r="AG43" s="14">
        <f t="shared" ca="1" si="13"/>
        <v>11050</v>
      </c>
    </row>
    <row r="44" spans="14:33" x14ac:dyDescent="0.5">
      <c r="N44" s="11">
        <v>43</v>
      </c>
      <c r="O44" s="31"/>
      <c r="P44" s="13">
        <v>5000</v>
      </c>
      <c r="Q44" s="13">
        <f t="shared" si="30"/>
        <v>0</v>
      </c>
      <c r="U44" s="25" t="s">
        <v>82</v>
      </c>
      <c r="V44" s="11" t="b">
        <f t="shared" ca="1" si="6"/>
        <v>1</v>
      </c>
      <c r="W44" s="47">
        <f t="shared" ca="1" si="7"/>
        <v>3</v>
      </c>
      <c r="X44" s="25">
        <f t="shared" ca="1" si="26"/>
        <v>1</v>
      </c>
      <c r="Y44" s="25">
        <f t="shared" ca="1" si="27"/>
        <v>2</v>
      </c>
      <c r="Z44" s="25" t="b">
        <f t="shared" si="28"/>
        <v>0</v>
      </c>
      <c r="AA44" s="14">
        <f t="shared" ca="1" si="8"/>
        <v>0</v>
      </c>
      <c r="AB44" s="14">
        <f t="shared" ca="1" si="29"/>
        <v>4000</v>
      </c>
      <c r="AC44" s="14">
        <f t="shared" si="9"/>
        <v>9050</v>
      </c>
      <c r="AD44" s="14">
        <f t="shared" ca="1" si="10"/>
        <v>13050</v>
      </c>
      <c r="AE44" s="14">
        <f t="shared" ca="1" si="11"/>
        <v>4000</v>
      </c>
      <c r="AF44" s="14">
        <f t="shared" ca="1" si="12"/>
        <v>9050</v>
      </c>
      <c r="AG44" s="14">
        <f t="shared" ca="1" si="13"/>
        <v>13050</v>
      </c>
    </row>
    <row r="45" spans="14:33" x14ac:dyDescent="0.5">
      <c r="N45" s="11">
        <v>44</v>
      </c>
      <c r="O45" s="31"/>
      <c r="P45" s="13">
        <v>5000</v>
      </c>
      <c r="Q45" s="13">
        <f t="shared" si="30"/>
        <v>0</v>
      </c>
      <c r="U45" s="25" t="s">
        <v>83</v>
      </c>
      <c r="V45" s="11" t="b">
        <f t="shared" ca="1" si="6"/>
        <v>1</v>
      </c>
      <c r="W45" s="47">
        <f t="shared" ca="1" si="7"/>
        <v>4</v>
      </c>
      <c r="X45" s="25">
        <f t="shared" ca="1" si="26"/>
        <v>0</v>
      </c>
      <c r="Y45" s="25">
        <f t="shared" ca="1" si="27"/>
        <v>3</v>
      </c>
      <c r="Z45" s="25" t="b">
        <f t="shared" si="28"/>
        <v>0</v>
      </c>
      <c r="AA45" s="14">
        <f t="shared" ca="1" si="8"/>
        <v>4000</v>
      </c>
      <c r="AB45" s="14">
        <f t="shared" ca="1" si="29"/>
        <v>0</v>
      </c>
      <c r="AC45" s="14">
        <f t="shared" si="9"/>
        <v>9050</v>
      </c>
      <c r="AD45" s="14">
        <f t="shared" ca="1" si="10"/>
        <v>13050</v>
      </c>
      <c r="AE45" s="14">
        <f t="shared" ca="1" si="11"/>
        <v>0</v>
      </c>
      <c r="AF45" s="14">
        <f t="shared" ca="1" si="12"/>
        <v>9050</v>
      </c>
      <c r="AG45" s="14">
        <f t="shared" ca="1" si="13"/>
        <v>13050</v>
      </c>
    </row>
    <row r="46" spans="14:33" x14ac:dyDescent="0.5">
      <c r="N46" s="11">
        <v>45</v>
      </c>
      <c r="O46" s="31"/>
      <c r="P46" s="13">
        <v>5000</v>
      </c>
      <c r="Q46" s="13">
        <f t="shared" si="30"/>
        <v>0</v>
      </c>
      <c r="U46" s="25" t="s">
        <v>84</v>
      </c>
      <c r="V46" s="11" t="b">
        <f t="shared" ca="1" si="6"/>
        <v>0</v>
      </c>
      <c r="W46" s="47">
        <f t="shared" ca="1" si="7"/>
        <v>0</v>
      </c>
      <c r="X46" s="25">
        <f t="shared" ca="1" si="26"/>
        <v>0</v>
      </c>
      <c r="Y46" s="25">
        <f t="shared" ca="1" si="27"/>
        <v>0</v>
      </c>
      <c r="Z46" s="25" t="b">
        <f t="shared" si="28"/>
        <v>0</v>
      </c>
      <c r="AA46" s="14">
        <f t="shared" ca="1" si="8"/>
        <v>0</v>
      </c>
      <c r="AB46" s="14">
        <f t="shared" ca="1" si="29"/>
        <v>0</v>
      </c>
      <c r="AC46" s="14">
        <f t="shared" si="9"/>
        <v>9050</v>
      </c>
      <c r="AD46" s="14">
        <f t="shared" ca="1" si="10"/>
        <v>9050</v>
      </c>
      <c r="AE46" s="14" t="str">
        <f t="shared" ca="1" si="11"/>
        <v/>
      </c>
      <c r="AF46" s="14" t="str">
        <f t="shared" ca="1" si="12"/>
        <v/>
      </c>
      <c r="AG46" s="14" t="str">
        <f t="shared" ca="1" si="13"/>
        <v/>
      </c>
    </row>
    <row r="47" spans="14:33" x14ac:dyDescent="0.5">
      <c r="N47" s="11">
        <v>46</v>
      </c>
      <c r="O47" s="31"/>
      <c r="P47" s="13">
        <v>5000</v>
      </c>
      <c r="Q47" s="13">
        <f t="shared" si="30"/>
        <v>0</v>
      </c>
      <c r="U47" s="25" t="s">
        <v>85</v>
      </c>
      <c r="V47" s="11" t="b">
        <f t="shared" ca="1" si="6"/>
        <v>1</v>
      </c>
      <c r="W47" s="47">
        <f t="shared" ca="1" si="7"/>
        <v>6</v>
      </c>
      <c r="X47" s="25">
        <f t="shared" ca="1" si="26"/>
        <v>1</v>
      </c>
      <c r="Y47" s="25">
        <f t="shared" ca="1" si="27"/>
        <v>3</v>
      </c>
      <c r="Z47" s="25" t="b">
        <f t="shared" si="28"/>
        <v>0</v>
      </c>
      <c r="AA47" s="14">
        <f t="shared" ca="1" si="8"/>
        <v>0</v>
      </c>
      <c r="AB47" s="14">
        <f t="shared" ca="1" si="29"/>
        <v>5000</v>
      </c>
      <c r="AC47" s="14">
        <f t="shared" si="9"/>
        <v>9050</v>
      </c>
      <c r="AD47" s="14">
        <f t="shared" ca="1" si="10"/>
        <v>14050</v>
      </c>
      <c r="AE47" s="14">
        <f t="shared" ca="1" si="11"/>
        <v>5000</v>
      </c>
      <c r="AF47" s="14">
        <f t="shared" ca="1" si="12"/>
        <v>9050</v>
      </c>
      <c r="AG47" s="14">
        <f t="shared" ca="1" si="13"/>
        <v>14050</v>
      </c>
    </row>
    <row r="48" spans="14:33" x14ac:dyDescent="0.5">
      <c r="N48" s="11">
        <v>47</v>
      </c>
      <c r="O48" s="31"/>
      <c r="P48" s="13">
        <v>5000</v>
      </c>
      <c r="Q48" s="13">
        <f t="shared" si="30"/>
        <v>0</v>
      </c>
      <c r="U48" s="25" t="s">
        <v>86</v>
      </c>
      <c r="V48" s="11" t="b">
        <f t="shared" ca="1" si="6"/>
        <v>1</v>
      </c>
      <c r="W48" s="47">
        <f t="shared" ca="1" si="7"/>
        <v>7</v>
      </c>
      <c r="X48" s="25">
        <f t="shared" ca="1" si="26"/>
        <v>1</v>
      </c>
      <c r="Y48" s="25">
        <f t="shared" ca="1" si="27"/>
        <v>2</v>
      </c>
      <c r="Z48" s="25" t="b">
        <f t="shared" si="28"/>
        <v>0</v>
      </c>
      <c r="AA48" s="14">
        <f t="shared" ca="1" si="8"/>
        <v>0</v>
      </c>
      <c r="AB48" s="14">
        <f t="shared" ca="1" si="29"/>
        <v>4000</v>
      </c>
      <c r="AC48" s="14">
        <f t="shared" si="9"/>
        <v>9050</v>
      </c>
      <c r="AD48" s="14">
        <f t="shared" ca="1" si="10"/>
        <v>13050</v>
      </c>
      <c r="AE48" s="14">
        <f t="shared" ca="1" si="11"/>
        <v>4000</v>
      </c>
      <c r="AF48" s="14">
        <f t="shared" ca="1" si="12"/>
        <v>9050</v>
      </c>
      <c r="AG48" s="14">
        <f t="shared" ca="1" si="13"/>
        <v>13050</v>
      </c>
    </row>
    <row r="49" spans="14:33" x14ac:dyDescent="0.5">
      <c r="N49" s="11">
        <v>48</v>
      </c>
      <c r="O49" s="31"/>
      <c r="P49" s="13">
        <v>5000</v>
      </c>
      <c r="Q49" s="13">
        <f t="shared" si="30"/>
        <v>0</v>
      </c>
      <c r="U49" s="25" t="s">
        <v>87</v>
      </c>
      <c r="V49" s="11" t="b">
        <f t="shared" ca="1" si="6"/>
        <v>1</v>
      </c>
      <c r="W49" s="47">
        <f t="shared" ca="1" si="7"/>
        <v>8</v>
      </c>
      <c r="X49" s="25">
        <f t="shared" ca="1" si="26"/>
        <v>1</v>
      </c>
      <c r="Y49" s="25">
        <f t="shared" ca="1" si="27"/>
        <v>3</v>
      </c>
      <c r="Z49" s="25" t="b">
        <f t="shared" si="28"/>
        <v>0</v>
      </c>
      <c r="AA49" s="14">
        <f t="shared" ca="1" si="8"/>
        <v>0</v>
      </c>
      <c r="AB49" s="14">
        <f t="shared" ca="1" si="29"/>
        <v>5000</v>
      </c>
      <c r="AC49" s="14">
        <f t="shared" si="9"/>
        <v>9050</v>
      </c>
      <c r="AD49" s="14">
        <f t="shared" ca="1" si="10"/>
        <v>14050</v>
      </c>
      <c r="AE49" s="14">
        <f t="shared" ca="1" si="11"/>
        <v>5000</v>
      </c>
      <c r="AF49" s="14">
        <f t="shared" ca="1" si="12"/>
        <v>9050</v>
      </c>
      <c r="AG49" s="14">
        <f t="shared" ca="1" si="13"/>
        <v>14050</v>
      </c>
    </row>
    <row r="50" spans="14:33" x14ac:dyDescent="0.5">
      <c r="N50" s="11">
        <v>49</v>
      </c>
      <c r="O50" s="31"/>
      <c r="P50" s="13">
        <v>5000</v>
      </c>
      <c r="Q50" s="13">
        <f t="shared" si="30"/>
        <v>0</v>
      </c>
      <c r="U50" s="25" t="s">
        <v>88</v>
      </c>
      <c r="V50" s="11" t="b">
        <f t="shared" ca="1" si="6"/>
        <v>1</v>
      </c>
      <c r="W50" s="47">
        <f t="shared" ca="1" si="7"/>
        <v>9</v>
      </c>
      <c r="X50" s="25">
        <f t="shared" ca="1" si="26"/>
        <v>1</v>
      </c>
      <c r="Y50" s="25">
        <f t="shared" ca="1" si="27"/>
        <v>1</v>
      </c>
      <c r="Z50" s="25" t="b">
        <f t="shared" si="28"/>
        <v>0</v>
      </c>
      <c r="AA50" s="14">
        <f t="shared" ca="1" si="8"/>
        <v>0</v>
      </c>
      <c r="AB50" s="14">
        <f t="shared" ca="1" si="29"/>
        <v>3000</v>
      </c>
      <c r="AC50" s="14">
        <f t="shared" si="9"/>
        <v>9050</v>
      </c>
      <c r="AD50" s="14">
        <f t="shared" ca="1" si="10"/>
        <v>12050</v>
      </c>
      <c r="AE50" s="14">
        <f t="shared" ca="1" si="11"/>
        <v>3000</v>
      </c>
      <c r="AF50" s="14">
        <f t="shared" ca="1" si="12"/>
        <v>9050</v>
      </c>
      <c r="AG50" s="14">
        <f t="shared" ca="1" si="13"/>
        <v>12050</v>
      </c>
    </row>
    <row r="51" spans="14:33" x14ac:dyDescent="0.5">
      <c r="N51" s="11">
        <v>50</v>
      </c>
      <c r="O51" s="31"/>
      <c r="P51" s="13">
        <v>5000</v>
      </c>
      <c r="Q51" s="13">
        <f t="shared" si="30"/>
        <v>0</v>
      </c>
      <c r="U51" s="25" t="s">
        <v>89</v>
      </c>
      <c r="V51" s="11" t="b">
        <f t="shared" ca="1" si="6"/>
        <v>0</v>
      </c>
      <c r="W51" s="47">
        <f t="shared" ca="1" si="7"/>
        <v>0</v>
      </c>
      <c r="X51" s="25">
        <f t="shared" ca="1" si="26"/>
        <v>0</v>
      </c>
      <c r="Y51" s="25">
        <f t="shared" ca="1" si="27"/>
        <v>1</v>
      </c>
      <c r="Z51" s="25" t="b">
        <f t="shared" si="28"/>
        <v>0</v>
      </c>
      <c r="AA51" s="14">
        <f t="shared" ca="1" si="8"/>
        <v>0</v>
      </c>
      <c r="AB51" s="14">
        <f t="shared" ca="1" si="29"/>
        <v>0</v>
      </c>
      <c r="AC51" s="14">
        <f t="shared" si="9"/>
        <v>9050</v>
      </c>
      <c r="AD51" s="14">
        <f t="shared" ca="1" si="10"/>
        <v>9050</v>
      </c>
      <c r="AE51" s="14" t="str">
        <f t="shared" ca="1" si="11"/>
        <v/>
      </c>
      <c r="AF51" s="14" t="str">
        <f t="shared" ca="1" si="12"/>
        <v/>
      </c>
      <c r="AG51" s="14" t="str">
        <f t="shared" ca="1" si="13"/>
        <v/>
      </c>
    </row>
    <row r="52" spans="14:33" x14ac:dyDescent="0.5">
      <c r="N52" s="11">
        <v>51</v>
      </c>
      <c r="O52" s="31"/>
      <c r="P52" s="13">
        <v>5000</v>
      </c>
      <c r="Q52" s="13">
        <f t="shared" si="30"/>
        <v>0</v>
      </c>
      <c r="U52" s="25" t="s">
        <v>90</v>
      </c>
      <c r="V52" s="11" t="b">
        <f t="shared" ca="1" si="6"/>
        <v>1</v>
      </c>
      <c r="W52" s="47">
        <f t="shared" ca="1" si="7"/>
        <v>1</v>
      </c>
      <c r="X52" s="25">
        <f t="shared" ca="1" si="26"/>
        <v>1</v>
      </c>
      <c r="Y52" s="25">
        <f t="shared" ca="1" si="27"/>
        <v>2</v>
      </c>
      <c r="Z52" s="25" t="b">
        <f t="shared" si="28"/>
        <v>0</v>
      </c>
      <c r="AA52" s="14">
        <f t="shared" ca="1" si="8"/>
        <v>0</v>
      </c>
      <c r="AB52" s="14">
        <f t="shared" ca="1" si="29"/>
        <v>4000</v>
      </c>
      <c r="AC52" s="14">
        <f t="shared" si="9"/>
        <v>9050</v>
      </c>
      <c r="AD52" s="14">
        <f t="shared" ca="1" si="10"/>
        <v>13050</v>
      </c>
      <c r="AE52" s="14">
        <f t="shared" ca="1" si="11"/>
        <v>4000</v>
      </c>
      <c r="AF52" s="14">
        <f t="shared" ca="1" si="12"/>
        <v>9050</v>
      </c>
      <c r="AG52" s="14">
        <f t="shared" ca="1" si="13"/>
        <v>13050</v>
      </c>
    </row>
    <row r="53" spans="14:33" x14ac:dyDescent="0.5">
      <c r="N53" s="11">
        <v>52</v>
      </c>
      <c r="O53" s="31"/>
      <c r="P53" s="13">
        <v>5000</v>
      </c>
      <c r="Q53" s="13">
        <f t="shared" si="30"/>
        <v>0</v>
      </c>
      <c r="U53" s="25" t="s">
        <v>91</v>
      </c>
      <c r="V53" s="11" t="b">
        <f t="shared" ca="1" si="6"/>
        <v>1</v>
      </c>
      <c r="W53" s="47">
        <f t="shared" ca="1" si="7"/>
        <v>2</v>
      </c>
      <c r="X53" s="25">
        <f t="shared" ca="1" si="26"/>
        <v>0</v>
      </c>
      <c r="Y53" s="25">
        <f t="shared" ca="1" si="27"/>
        <v>3</v>
      </c>
      <c r="Z53" s="25" t="b">
        <f t="shared" si="28"/>
        <v>0</v>
      </c>
      <c r="AA53" s="14">
        <f t="shared" ca="1" si="8"/>
        <v>2000</v>
      </c>
      <c r="AB53" s="14">
        <f t="shared" ca="1" si="29"/>
        <v>0</v>
      </c>
      <c r="AC53" s="14">
        <f t="shared" si="9"/>
        <v>9050</v>
      </c>
      <c r="AD53" s="14">
        <f t="shared" ca="1" si="10"/>
        <v>11050</v>
      </c>
      <c r="AE53" s="14">
        <f t="shared" ca="1" si="11"/>
        <v>0</v>
      </c>
      <c r="AF53" s="14">
        <f t="shared" ca="1" si="12"/>
        <v>9050</v>
      </c>
      <c r="AG53" s="14">
        <f t="shared" ca="1" si="13"/>
        <v>11050</v>
      </c>
    </row>
    <row r="54" spans="14:33" x14ac:dyDescent="0.5">
      <c r="N54" s="11">
        <v>53</v>
      </c>
      <c r="O54" s="31"/>
      <c r="P54" s="13">
        <v>5000</v>
      </c>
      <c r="Q54" s="13">
        <f t="shared" si="30"/>
        <v>0</v>
      </c>
      <c r="U54" s="25" t="s">
        <v>92</v>
      </c>
      <c r="V54" s="11" t="b">
        <f t="shared" ca="1" si="6"/>
        <v>1</v>
      </c>
      <c r="W54" s="47">
        <f t="shared" ca="1" si="7"/>
        <v>3</v>
      </c>
      <c r="X54" s="25">
        <f t="shared" ca="1" si="26"/>
        <v>0</v>
      </c>
      <c r="Y54" s="25">
        <f t="shared" ca="1" si="27"/>
        <v>2</v>
      </c>
      <c r="Z54" s="25" t="b">
        <f t="shared" si="28"/>
        <v>0</v>
      </c>
      <c r="AA54" s="14">
        <f t="shared" ca="1" si="8"/>
        <v>3000</v>
      </c>
      <c r="AB54" s="14">
        <f t="shared" ca="1" si="29"/>
        <v>0</v>
      </c>
      <c r="AC54" s="14">
        <f t="shared" si="9"/>
        <v>9050</v>
      </c>
      <c r="AD54" s="14">
        <f t="shared" ca="1" si="10"/>
        <v>12050</v>
      </c>
      <c r="AE54" s="14">
        <f t="shared" ca="1" si="11"/>
        <v>0</v>
      </c>
      <c r="AF54" s="14">
        <f t="shared" ca="1" si="12"/>
        <v>9050</v>
      </c>
      <c r="AG54" s="14">
        <f t="shared" ca="1" si="13"/>
        <v>12050</v>
      </c>
    </row>
    <row r="55" spans="14:33" x14ac:dyDescent="0.5">
      <c r="N55" s="11">
        <v>54</v>
      </c>
      <c r="O55" s="31"/>
      <c r="P55" s="13">
        <v>5000</v>
      </c>
      <c r="Q55" s="13">
        <f t="shared" si="30"/>
        <v>0</v>
      </c>
      <c r="U55" s="25" t="s">
        <v>93</v>
      </c>
      <c r="V55" s="11" t="b">
        <f t="shared" ca="1" si="6"/>
        <v>1</v>
      </c>
      <c r="W55" s="47">
        <f t="shared" ca="1" si="7"/>
        <v>4</v>
      </c>
      <c r="X55" s="25">
        <f t="shared" ca="1" si="26"/>
        <v>0</v>
      </c>
      <c r="Y55" s="25">
        <f t="shared" ca="1" si="27"/>
        <v>2</v>
      </c>
      <c r="Z55" s="25" t="b">
        <f t="shared" si="28"/>
        <v>0</v>
      </c>
      <c r="AA55" s="14">
        <f t="shared" ca="1" si="8"/>
        <v>4000</v>
      </c>
      <c r="AB55" s="14">
        <f t="shared" ca="1" si="29"/>
        <v>0</v>
      </c>
      <c r="AC55" s="14">
        <f t="shared" si="9"/>
        <v>9050</v>
      </c>
      <c r="AD55" s="14">
        <f t="shared" ca="1" si="10"/>
        <v>13050</v>
      </c>
      <c r="AE55" s="14">
        <f t="shared" ca="1" si="11"/>
        <v>0</v>
      </c>
      <c r="AF55" s="14">
        <f t="shared" ca="1" si="12"/>
        <v>9050</v>
      </c>
      <c r="AG55" s="14">
        <f t="shared" ca="1" si="13"/>
        <v>13050</v>
      </c>
    </row>
    <row r="56" spans="14:33" x14ac:dyDescent="0.5">
      <c r="N56" s="11">
        <v>55</v>
      </c>
      <c r="O56" s="31"/>
      <c r="P56" s="13">
        <v>5000</v>
      </c>
      <c r="Q56" s="13">
        <f t="shared" si="30"/>
        <v>0</v>
      </c>
      <c r="U56" s="25" t="s">
        <v>94</v>
      </c>
      <c r="V56" s="11" t="b">
        <f t="shared" ca="1" si="6"/>
        <v>0</v>
      </c>
      <c r="W56" s="47">
        <f t="shared" ca="1" si="7"/>
        <v>0</v>
      </c>
      <c r="X56" s="25">
        <f t="shared" ca="1" si="26"/>
        <v>0</v>
      </c>
      <c r="Y56" s="25">
        <f t="shared" ca="1" si="27"/>
        <v>0</v>
      </c>
      <c r="Z56" s="25" t="b">
        <f t="shared" si="28"/>
        <v>0</v>
      </c>
      <c r="AA56" s="14">
        <f t="shared" ca="1" si="8"/>
        <v>0</v>
      </c>
      <c r="AB56" s="14">
        <f t="shared" ca="1" si="29"/>
        <v>0</v>
      </c>
      <c r="AC56" s="14">
        <f t="shared" si="9"/>
        <v>9050</v>
      </c>
      <c r="AD56" s="14">
        <f t="shared" ca="1" si="10"/>
        <v>9050</v>
      </c>
      <c r="AE56" s="14" t="str">
        <f t="shared" ca="1" si="11"/>
        <v/>
      </c>
      <c r="AF56" s="14" t="str">
        <f t="shared" ca="1" si="12"/>
        <v/>
      </c>
      <c r="AG56" s="14" t="str">
        <f t="shared" ca="1" si="13"/>
        <v/>
      </c>
    </row>
    <row r="57" spans="14:33" x14ac:dyDescent="0.5">
      <c r="N57" s="11">
        <v>56</v>
      </c>
      <c r="O57" s="31"/>
      <c r="P57" s="13">
        <v>5000</v>
      </c>
      <c r="Q57" s="13">
        <f t="shared" si="30"/>
        <v>0</v>
      </c>
      <c r="U57" s="25" t="s">
        <v>95</v>
      </c>
      <c r="V57" s="11" t="b">
        <f t="shared" ca="1" si="6"/>
        <v>0</v>
      </c>
      <c r="W57" s="47">
        <f t="shared" ca="1" si="7"/>
        <v>0</v>
      </c>
      <c r="X57" s="25">
        <f t="shared" ca="1" si="26"/>
        <v>1</v>
      </c>
      <c r="Y57" s="25">
        <f t="shared" ca="1" si="27"/>
        <v>2</v>
      </c>
      <c r="Z57" s="25" t="b">
        <f t="shared" si="28"/>
        <v>0</v>
      </c>
      <c r="AA57" s="14">
        <f t="shared" ca="1" si="8"/>
        <v>0</v>
      </c>
      <c r="AB57" s="14">
        <f t="shared" ca="1" si="29"/>
        <v>4000</v>
      </c>
      <c r="AC57" s="14">
        <f t="shared" si="9"/>
        <v>9050</v>
      </c>
      <c r="AD57" s="14">
        <f t="shared" ca="1" si="10"/>
        <v>13050</v>
      </c>
      <c r="AE57" s="14" t="str">
        <f t="shared" ca="1" si="11"/>
        <v/>
      </c>
      <c r="AF57" s="14" t="str">
        <f t="shared" ca="1" si="12"/>
        <v/>
      </c>
      <c r="AG57" s="14" t="str">
        <f t="shared" ca="1" si="13"/>
        <v/>
      </c>
    </row>
    <row r="58" spans="14:33" x14ac:dyDescent="0.5">
      <c r="N58" s="11">
        <v>57</v>
      </c>
      <c r="O58" s="31"/>
      <c r="P58" s="13">
        <v>5000</v>
      </c>
      <c r="Q58" s="13">
        <f t="shared" si="30"/>
        <v>0</v>
      </c>
      <c r="U58" s="25" t="s">
        <v>96</v>
      </c>
      <c r="V58" s="11" t="b">
        <f t="shared" ca="1" si="6"/>
        <v>0</v>
      </c>
      <c r="W58" s="47">
        <f t="shared" ca="1" si="7"/>
        <v>0</v>
      </c>
      <c r="X58" s="25">
        <f t="shared" ca="1" si="26"/>
        <v>1</v>
      </c>
      <c r="Y58" s="25">
        <f t="shared" ca="1" si="27"/>
        <v>2</v>
      </c>
      <c r="Z58" s="25" t="b">
        <f t="shared" si="28"/>
        <v>0</v>
      </c>
      <c r="AA58" s="14">
        <f t="shared" ca="1" si="8"/>
        <v>0</v>
      </c>
      <c r="AB58" s="14">
        <f t="shared" ca="1" si="29"/>
        <v>4000</v>
      </c>
      <c r="AC58" s="14">
        <f t="shared" si="9"/>
        <v>9050</v>
      </c>
      <c r="AD58" s="14">
        <f t="shared" ca="1" si="10"/>
        <v>13050</v>
      </c>
      <c r="AE58" s="14" t="str">
        <f t="shared" ca="1" si="11"/>
        <v/>
      </c>
      <c r="AF58" s="14" t="str">
        <f t="shared" ca="1" si="12"/>
        <v/>
      </c>
      <c r="AG58" s="14" t="str">
        <f t="shared" ca="1" si="13"/>
        <v/>
      </c>
    </row>
    <row r="59" spans="14:33" x14ac:dyDescent="0.5">
      <c r="N59" s="11">
        <v>58</v>
      </c>
      <c r="O59" s="31"/>
      <c r="P59" s="13">
        <v>5000</v>
      </c>
      <c r="Q59" s="13">
        <f t="shared" si="30"/>
        <v>0</v>
      </c>
      <c r="U59" s="25" t="s">
        <v>97</v>
      </c>
      <c r="V59" s="11" t="b">
        <f t="shared" ca="1" si="6"/>
        <v>0</v>
      </c>
      <c r="W59" s="47">
        <f t="shared" ca="1" si="7"/>
        <v>0</v>
      </c>
      <c r="X59" s="25">
        <f t="shared" ca="1" si="26"/>
        <v>1</v>
      </c>
      <c r="Y59" s="25">
        <f t="shared" ca="1" si="27"/>
        <v>2</v>
      </c>
      <c r="Z59" s="25" t="b">
        <f t="shared" si="28"/>
        <v>0</v>
      </c>
      <c r="AA59" s="14">
        <f t="shared" ca="1" si="8"/>
        <v>0</v>
      </c>
      <c r="AB59" s="14">
        <f t="shared" ca="1" si="29"/>
        <v>4000</v>
      </c>
      <c r="AC59" s="14">
        <f t="shared" si="9"/>
        <v>9050</v>
      </c>
      <c r="AD59" s="14">
        <f t="shared" ca="1" si="10"/>
        <v>13050</v>
      </c>
      <c r="AE59" s="14" t="str">
        <f t="shared" ca="1" si="11"/>
        <v/>
      </c>
      <c r="AF59" s="14" t="str">
        <f t="shared" ca="1" si="12"/>
        <v/>
      </c>
      <c r="AG59" s="14" t="str">
        <f t="shared" ca="1" si="13"/>
        <v/>
      </c>
    </row>
    <row r="60" spans="14:33" x14ac:dyDescent="0.5">
      <c r="N60" s="11">
        <v>59</v>
      </c>
      <c r="O60" s="31"/>
      <c r="P60" s="13">
        <v>5000</v>
      </c>
      <c r="Q60" s="13">
        <f t="shared" si="30"/>
        <v>0</v>
      </c>
      <c r="U60" s="25" t="s">
        <v>98</v>
      </c>
      <c r="V60" s="11" t="b">
        <f t="shared" ca="1" si="6"/>
        <v>0</v>
      </c>
      <c r="W60" s="47">
        <f t="shared" ca="1" si="7"/>
        <v>0</v>
      </c>
      <c r="X60" s="25">
        <f t="shared" ca="1" si="26"/>
        <v>1</v>
      </c>
      <c r="Y60" s="25">
        <f t="shared" ca="1" si="27"/>
        <v>1</v>
      </c>
      <c r="Z60" s="25" t="b">
        <f t="shared" si="28"/>
        <v>0</v>
      </c>
      <c r="AA60" s="14">
        <f t="shared" ca="1" si="8"/>
        <v>0</v>
      </c>
      <c r="AB60" s="14">
        <f t="shared" ca="1" si="29"/>
        <v>3000</v>
      </c>
      <c r="AC60" s="14">
        <f t="shared" si="9"/>
        <v>9050</v>
      </c>
      <c r="AD60" s="14">
        <f t="shared" ca="1" si="10"/>
        <v>12050</v>
      </c>
      <c r="AE60" s="14" t="str">
        <f t="shared" ca="1" si="11"/>
        <v/>
      </c>
      <c r="AF60" s="14" t="str">
        <f t="shared" ca="1" si="12"/>
        <v/>
      </c>
      <c r="AG60" s="14" t="str">
        <f t="shared" ca="1" si="13"/>
        <v/>
      </c>
    </row>
    <row r="61" spans="14:33" ht="18.899999999999999" thickBot="1" x14ac:dyDescent="0.55000000000000004">
      <c r="N61" s="11">
        <v>60</v>
      </c>
      <c r="O61" s="33"/>
      <c r="P61" s="13">
        <v>5000</v>
      </c>
      <c r="Q61" s="13">
        <f t="shared" si="30"/>
        <v>0</v>
      </c>
      <c r="U61" s="25" t="s">
        <v>99</v>
      </c>
      <c r="V61" s="11" t="b">
        <f t="shared" ca="1" si="6"/>
        <v>0</v>
      </c>
      <c r="W61" s="47">
        <f t="shared" ca="1" si="7"/>
        <v>0</v>
      </c>
      <c r="X61" s="25">
        <f t="shared" ca="1" si="26"/>
        <v>0</v>
      </c>
      <c r="Y61" s="25">
        <f t="shared" ca="1" si="27"/>
        <v>1</v>
      </c>
      <c r="Z61" s="25" t="b">
        <f t="shared" si="28"/>
        <v>0</v>
      </c>
      <c r="AA61" s="14">
        <f t="shared" ca="1" si="8"/>
        <v>0</v>
      </c>
      <c r="AB61" s="14">
        <f t="shared" ca="1" si="29"/>
        <v>0</v>
      </c>
      <c r="AC61" s="14">
        <f t="shared" si="9"/>
        <v>9050</v>
      </c>
      <c r="AD61" s="14">
        <f t="shared" ca="1" si="10"/>
        <v>9050</v>
      </c>
      <c r="AE61" s="14" t="str">
        <f t="shared" ca="1" si="11"/>
        <v/>
      </c>
      <c r="AF61" s="14" t="str">
        <f t="shared" ca="1" si="12"/>
        <v/>
      </c>
      <c r="AG61" s="14" t="str">
        <f t="shared" ca="1" si="13"/>
        <v/>
      </c>
    </row>
    <row r="62" spans="14:33" x14ac:dyDescent="0.5">
      <c r="U62" s="25"/>
    </row>
    <row r="63" spans="14:33" x14ac:dyDescent="0.5">
      <c r="U63" s="25"/>
    </row>
    <row r="64" spans="14:33" x14ac:dyDescent="0.5">
      <c r="U64" s="25"/>
    </row>
    <row r="65" spans="21:21" x14ac:dyDescent="0.5">
      <c r="U65" s="25"/>
    </row>
    <row r="66" spans="21:21" x14ac:dyDescent="0.5">
      <c r="U66" s="25"/>
    </row>
    <row r="67" spans="21:21" x14ac:dyDescent="0.5">
      <c r="U67" s="25"/>
    </row>
    <row r="68" spans="21:21" x14ac:dyDescent="0.5">
      <c r="U68" s="25"/>
    </row>
    <row r="69" spans="21:21" x14ac:dyDescent="0.5">
      <c r="U69" s="25"/>
    </row>
    <row r="70" spans="21:21" x14ac:dyDescent="0.5">
      <c r="U70" s="25"/>
    </row>
    <row r="71" spans="21:21" x14ac:dyDescent="0.5">
      <c r="U71" s="25"/>
    </row>
  </sheetData>
  <mergeCells count="3">
    <mergeCell ref="A6:L6"/>
    <mergeCell ref="A7:L7"/>
    <mergeCell ref="AK7:AV7"/>
  </mergeCells>
  <conditionalFormatting sqref="A1:M5 A6">
    <cfRule type="colorScale" priority="4">
      <colorScale>
        <cfvo type="num" val="0"/>
        <cfvo type="num" val="1"/>
        <color rgb="FFFFC000"/>
        <color rgb="FF00B050"/>
      </colorScale>
    </cfRule>
  </conditionalFormatting>
  <conditionalFormatting sqref="A7">
    <cfRule type="colorScale" priority="3">
      <colorScale>
        <cfvo type="num" val="0"/>
        <cfvo type="num" val="1"/>
        <color rgb="FFFFC000"/>
        <color rgb="FF00B050"/>
      </colorScale>
    </cfRule>
  </conditionalFormatting>
  <conditionalFormatting sqref="AX2:BI6">
    <cfRule type="colorScale" priority="1">
      <colorScale>
        <cfvo type="num" val="0"/>
        <cfvo type="num" val="1"/>
        <color rgb="FFFFC000"/>
        <color rgb="FF00B050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I61"/>
  <sheetViews>
    <sheetView zoomScaleNormal="100" workbookViewId="0"/>
  </sheetViews>
  <sheetFormatPr defaultColWidth="9.15234375" defaultRowHeight="18.45" x14ac:dyDescent="0.5"/>
  <cols>
    <col min="1" max="2" width="9.15234375" style="11" customWidth="1"/>
    <col min="3" max="3" width="10" style="11" bestFit="1" customWidth="1"/>
    <col min="4" max="12" width="9.15234375" style="11" customWidth="1"/>
    <col min="13" max="13" width="7" style="11" customWidth="1"/>
    <col min="14" max="14" width="11.84375" style="11" bestFit="1" customWidth="1"/>
    <col min="15" max="15" width="10.15234375" style="11" bestFit="1" customWidth="1"/>
    <col min="16" max="16" width="14.4609375" style="11" bestFit="1" customWidth="1"/>
    <col min="17" max="17" width="11.15234375" style="11" bestFit="1" customWidth="1"/>
    <col min="18" max="18" width="11.84375" style="11" bestFit="1" customWidth="1"/>
    <col min="19" max="19" width="11.15234375" style="11" bestFit="1" customWidth="1"/>
    <col min="20" max="20" width="9.15234375" style="11"/>
    <col min="21" max="21" width="10.15234375" style="25" bestFit="1" customWidth="1"/>
    <col min="22" max="22" width="9.15234375" style="11"/>
    <col min="23" max="23" width="9.15234375" style="25"/>
    <col min="24" max="24" width="10.53515625" style="25" bestFit="1" customWidth="1"/>
    <col min="25" max="25" width="14" style="25" bestFit="1" customWidth="1"/>
    <col min="26" max="26" width="18.69140625" style="25" bestFit="1" customWidth="1"/>
    <col min="27" max="27" width="20.53515625" style="14" bestFit="1" customWidth="1"/>
    <col min="28" max="28" width="26.84375" style="14" customWidth="1"/>
    <col min="29" max="29" width="23" style="14" bestFit="1" customWidth="1"/>
    <col min="30" max="30" width="14.23046875" style="14" bestFit="1" customWidth="1"/>
    <col min="31" max="31" width="18" style="14" bestFit="1" customWidth="1"/>
    <col min="32" max="32" width="12.69140625" style="14" bestFit="1" customWidth="1"/>
    <col min="33" max="33" width="14.23046875" style="14" customWidth="1"/>
    <col min="34" max="34" width="31.53515625" style="11" bestFit="1" customWidth="1"/>
    <col min="35" max="35" width="15.69140625" style="11" bestFit="1" customWidth="1"/>
    <col min="36" max="36" width="2.23046875" style="47" bestFit="1" customWidth="1"/>
    <col min="37" max="48" width="10.61328125" style="47" customWidth="1"/>
    <col min="49" max="49" width="9.15234375" style="11"/>
    <col min="50" max="50" width="3.69140625" style="11" bestFit="1" customWidth="1"/>
    <col min="51" max="52" width="3.61328125" style="11" bestFit="1" customWidth="1"/>
    <col min="53" max="53" width="3.84375" style="11" bestFit="1" customWidth="1"/>
    <col min="54" max="54" width="3.53515625" style="11" bestFit="1" customWidth="1"/>
    <col min="55" max="55" width="3.4609375" style="11" bestFit="1" customWidth="1"/>
    <col min="56" max="56" width="3.921875" style="11" bestFit="1" customWidth="1"/>
    <col min="57" max="57" width="3.84375" style="11" bestFit="1" customWidth="1"/>
    <col min="58" max="58" width="2.921875" style="11" bestFit="1" customWidth="1"/>
    <col min="59" max="59" width="3.07421875" style="11" bestFit="1" customWidth="1"/>
    <col min="60" max="60" width="3.61328125" style="11" bestFit="1" customWidth="1"/>
    <col min="61" max="61" width="3.3828125" style="11" bestFit="1" customWidth="1"/>
    <col min="62" max="16384" width="9.15234375" style="11"/>
  </cols>
  <sheetData>
    <row r="1" spans="1:61" ht="19.5" customHeight="1" thickBot="1" x14ac:dyDescent="0.55000000000000004">
      <c r="A1" s="1">
        <v>1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  <c r="M1" s="23"/>
      <c r="N1" s="11" t="s">
        <v>3</v>
      </c>
      <c r="O1" s="11" t="s">
        <v>4</v>
      </c>
      <c r="P1" s="11" t="s">
        <v>5</v>
      </c>
      <c r="Q1" s="11" t="s">
        <v>0</v>
      </c>
      <c r="R1" s="11" t="s">
        <v>49</v>
      </c>
      <c r="S1" s="13">
        <f>SUM(Q:Q)</f>
        <v>0</v>
      </c>
      <c r="U1" s="25" t="s">
        <v>1</v>
      </c>
      <c r="V1" s="11" t="s">
        <v>112</v>
      </c>
      <c r="W1" s="25" t="s">
        <v>7</v>
      </c>
      <c r="X1" s="25" t="s">
        <v>43</v>
      </c>
      <c r="Y1" s="25" t="s">
        <v>44</v>
      </c>
      <c r="Z1" s="25" t="s">
        <v>60</v>
      </c>
      <c r="AA1" s="14" t="s">
        <v>47</v>
      </c>
      <c r="AB1" s="14" t="s">
        <v>55</v>
      </c>
      <c r="AC1" s="14" t="s">
        <v>45</v>
      </c>
      <c r="AD1" s="14" t="s">
        <v>46</v>
      </c>
      <c r="AE1" s="14" t="s">
        <v>114</v>
      </c>
      <c r="AF1" s="14" t="s">
        <v>115</v>
      </c>
      <c r="AG1" s="14" t="s">
        <v>116</v>
      </c>
      <c r="AH1" s="11" t="s">
        <v>53</v>
      </c>
      <c r="AI1" s="13">
        <f ca="1">SUM(AG:AG)</f>
        <v>211000</v>
      </c>
      <c r="AK1" s="47" t="s">
        <v>127</v>
      </c>
      <c r="AL1" s="47" t="s">
        <v>128</v>
      </c>
      <c r="AM1" s="47" t="s">
        <v>129</v>
      </c>
      <c r="AN1" s="47" t="s">
        <v>130</v>
      </c>
      <c r="AO1" s="47" t="s">
        <v>131</v>
      </c>
      <c r="AP1" s="47" t="s">
        <v>132</v>
      </c>
      <c r="AQ1" s="47" t="s">
        <v>133</v>
      </c>
      <c r="AR1" s="47" t="s">
        <v>134</v>
      </c>
      <c r="AS1" s="47" t="s">
        <v>126</v>
      </c>
      <c r="AT1" s="47" t="s">
        <v>135</v>
      </c>
      <c r="AU1" s="47" t="s">
        <v>136</v>
      </c>
      <c r="AV1" s="47" t="s">
        <v>137</v>
      </c>
    </row>
    <row r="2" spans="1:61" x14ac:dyDescent="0.5">
      <c r="A2" s="4"/>
      <c r="B2" s="5"/>
      <c r="C2" s="5">
        <v>1</v>
      </c>
      <c r="D2" s="5"/>
      <c r="E2" s="5"/>
      <c r="F2" s="5"/>
      <c r="G2" s="5"/>
      <c r="H2" s="5"/>
      <c r="I2" s="5"/>
      <c r="J2" s="5"/>
      <c r="K2" s="5"/>
      <c r="L2" s="6"/>
      <c r="M2" s="23"/>
      <c r="N2" s="11">
        <v>1</v>
      </c>
      <c r="O2" s="34"/>
      <c r="P2" s="13">
        <f>'CP1 - flat'!P2</f>
        <v>50</v>
      </c>
      <c r="Q2" s="13">
        <f>P2*O2</f>
        <v>0</v>
      </c>
      <c r="R2" s="11" t="s">
        <v>50</v>
      </c>
      <c r="S2" s="11" t="b">
        <f>C17&gt;0</f>
        <v>0</v>
      </c>
      <c r="U2" s="25" t="str">
        <f>'CP1 - flat'!U2</f>
        <v>A1</v>
      </c>
      <c r="V2" s="11" t="b">
        <f ca="1">NOT(ISBLANK(INDIRECT("'AgQuality'!" &amp; U2)))</f>
        <v>1</v>
      </c>
      <c r="W2" s="47">
        <f ca="1">INDIRECT("'AgQuality'!" &amp; U2)</f>
        <v>1</v>
      </c>
      <c r="X2" s="25">
        <f ca="1">INDIRECT(U2)</f>
        <v>1</v>
      </c>
      <c r="Y2" s="25">
        <f t="shared" ref="Y2:Y33" ca="1" si="0">IF(ROW(INDIRECT(U2))&lt;&gt;$I$33, (OFFSET(INDIRECT(U2),1,0)),0)+IF(COLUMN(INDIRECT(U2))&lt;&gt;$I$34, (OFFSET(INDIRECT(U2),0,1)),0)+IF(ROW(INDIRECT(U2))&lt;&gt;1, (OFFSET(INDIRECT(U2),-1,0)),0)+IF(COLUMN(INDIRECT(U2))&lt;&gt;1, (OFFSET(INDIRECT(U2),0,-1)),0)</f>
        <v>0</v>
      </c>
      <c r="Z2" s="25" t="b">
        <f t="shared" ref="Z2:Z33" si="1">OR(U2=$A$20,U2=$A$21,U2=$A$22,U2=$A$23,U2=$A$24,U2=$A$25,U2=$A$26,U2=$A$27,U2=$A$28,U2=$A$29,U2=$A$30,U2=$A$31,U2=$A$32)</f>
        <v>0</v>
      </c>
      <c r="AA2" s="14">
        <f ca="1">(1-X2)*W2*1000</f>
        <v>0</v>
      </c>
      <c r="AB2" s="14">
        <f t="shared" ref="AB2:AB33" ca="1" si="2">X2*($C$12+Y2*$C$13+Z2*$C$15)</f>
        <v>2000</v>
      </c>
      <c r="AC2" s="14">
        <f>$S$3</f>
        <v>0</v>
      </c>
      <c r="AD2" s="14">
        <f ca="1">AA2+AB2+AC2</f>
        <v>2000</v>
      </c>
      <c r="AE2" s="14">
        <f ca="1">IF($V2,AB2,"")</f>
        <v>2000</v>
      </c>
      <c r="AF2" s="14">
        <f ca="1">IF($V2,AC2,"")</f>
        <v>0</v>
      </c>
      <c r="AG2" s="14">
        <f ca="1">IF($V2,AD2,"")</f>
        <v>2000</v>
      </c>
      <c r="AH2" s="11" t="s">
        <v>56</v>
      </c>
      <c r="AI2" s="13">
        <f ca="1">SUM(AE:AE)</f>
        <v>4000</v>
      </c>
      <c r="AJ2" s="47">
        <v>1</v>
      </c>
      <c r="AK2" s="50">
        <f ca="1">VLOOKUP(AX2,$U:$AG,13)</f>
        <v>2000</v>
      </c>
      <c r="AL2" s="51">
        <f t="shared" ref="AL2:AV6" ca="1" si="3">VLOOKUP(AY2,$U:$AG,13)</f>
        <v>6000</v>
      </c>
      <c r="AM2" s="51">
        <f t="shared" ca="1" si="3"/>
        <v>1000</v>
      </c>
      <c r="AN2" s="51">
        <f t="shared" ca="1" si="3"/>
        <v>6000</v>
      </c>
      <c r="AO2" s="51">
        <f t="shared" ca="1" si="3"/>
        <v>1000</v>
      </c>
      <c r="AP2" s="51">
        <f t="shared" ca="1" si="3"/>
        <v>6000</v>
      </c>
      <c r="AQ2" s="51">
        <f t="shared" ca="1" si="3"/>
        <v>1000</v>
      </c>
      <c r="AR2" s="51">
        <f t="shared" ca="1" si="3"/>
        <v>6000</v>
      </c>
      <c r="AS2" s="51">
        <f t="shared" ca="1" si="3"/>
        <v>1000</v>
      </c>
      <c r="AT2" s="51">
        <f t="shared" ca="1" si="3"/>
        <v>6000</v>
      </c>
      <c r="AU2" s="51">
        <f t="shared" ca="1" si="3"/>
        <v>1000</v>
      </c>
      <c r="AV2" s="52" t="str">
        <f t="shared" ca="1" si="3"/>
        <v/>
      </c>
      <c r="AX2" s="1" t="s">
        <v>8</v>
      </c>
      <c r="AY2" s="2" t="s">
        <v>13</v>
      </c>
      <c r="AZ2" s="2" t="s">
        <v>18</v>
      </c>
      <c r="BA2" s="2" t="s">
        <v>23</v>
      </c>
      <c r="BB2" s="2" t="s">
        <v>28</v>
      </c>
      <c r="BC2" s="2" t="s">
        <v>33</v>
      </c>
      <c r="BD2" s="2" t="s">
        <v>38</v>
      </c>
      <c r="BE2" s="2" t="s">
        <v>75</v>
      </c>
      <c r="BF2" s="2" t="s">
        <v>80</v>
      </c>
      <c r="BG2" s="2" t="s">
        <v>85</v>
      </c>
      <c r="BH2" s="2" t="s">
        <v>90</v>
      </c>
      <c r="BI2" s="3" t="s">
        <v>95</v>
      </c>
    </row>
    <row r="3" spans="1:61" x14ac:dyDescent="0.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6"/>
      <c r="M3" s="23"/>
      <c r="N3" s="11">
        <v>2</v>
      </c>
      <c r="O3" s="31"/>
      <c r="P3" s="13">
        <f>'CP1 - flat'!P3</f>
        <v>100</v>
      </c>
      <c r="Q3" s="13">
        <f t="shared" ref="Q3:Q61" si="4">P3*O3</f>
        <v>0</v>
      </c>
      <c r="R3" s="11" t="s">
        <v>6</v>
      </c>
      <c r="S3" s="13">
        <f>S1+S2*C14</f>
        <v>0</v>
      </c>
      <c r="U3" s="27" t="str">
        <f>'CP1 - flat'!U3</f>
        <v>A2</v>
      </c>
      <c r="V3" s="11" t="b">
        <f t="shared" ref="V3:V61" ca="1" si="5">NOT(ISBLANK(INDIRECT("'AgQuality'!" &amp; U3)))</f>
        <v>1</v>
      </c>
      <c r="W3" s="47">
        <f t="shared" ref="W3:W61" ca="1" si="6">INDIRECT("'AgQuality'!" &amp; U3)</f>
        <v>2</v>
      </c>
      <c r="X3" s="25">
        <f t="shared" ref="X3:X61" ca="1" si="7">INDIRECT(U3)</f>
        <v>0</v>
      </c>
      <c r="Y3" s="25">
        <f t="shared" ca="1" si="0"/>
        <v>1</v>
      </c>
      <c r="Z3" s="25" t="b">
        <f t="shared" si="1"/>
        <v>0</v>
      </c>
      <c r="AA3" s="14">
        <f t="shared" ref="AA3:AA61" ca="1" si="8">(1-X3)*W3*1000</f>
        <v>2000</v>
      </c>
      <c r="AB3" s="14">
        <f t="shared" ca="1" si="2"/>
        <v>0</v>
      </c>
      <c r="AC3" s="14">
        <f t="shared" ref="AC3:AC61" si="9">$S$3</f>
        <v>0</v>
      </c>
      <c r="AD3" s="14">
        <f t="shared" ref="AD3:AD61" ca="1" si="10">AA3+AB3+AC3</f>
        <v>2000</v>
      </c>
      <c r="AE3" s="14">
        <f t="shared" ref="AE3:AG61" ca="1" si="11">IF($V3,AB3,"")</f>
        <v>0</v>
      </c>
      <c r="AF3" s="14">
        <f t="shared" ca="1" si="11"/>
        <v>0</v>
      </c>
      <c r="AG3" s="14">
        <f t="shared" ca="1" si="11"/>
        <v>2000</v>
      </c>
      <c r="AH3" s="11" t="s">
        <v>54</v>
      </c>
      <c r="AI3" s="16">
        <f ca="1">AI1-AI2</f>
        <v>207000</v>
      </c>
      <c r="AJ3" s="47">
        <v>2</v>
      </c>
      <c r="AK3" s="53">
        <f t="shared" ref="AK3:AK6" ca="1" si="12">VLOOKUP(AX3,$U:$AG,13)</f>
        <v>2000</v>
      </c>
      <c r="AL3" s="54">
        <f t="shared" ca="1" si="3"/>
        <v>7000</v>
      </c>
      <c r="AM3" s="54">
        <f t="shared" ca="1" si="3"/>
        <v>2000</v>
      </c>
      <c r="AN3" s="54">
        <f t="shared" ca="1" si="3"/>
        <v>7000</v>
      </c>
      <c r="AO3" s="54">
        <f t="shared" ca="1" si="3"/>
        <v>2000</v>
      </c>
      <c r="AP3" s="54">
        <f t="shared" ca="1" si="3"/>
        <v>7000</v>
      </c>
      <c r="AQ3" s="54">
        <f t="shared" ca="1" si="3"/>
        <v>2000</v>
      </c>
      <c r="AR3" s="54">
        <f t="shared" ca="1" si="3"/>
        <v>7000</v>
      </c>
      <c r="AS3" s="54">
        <f t="shared" ca="1" si="3"/>
        <v>2000</v>
      </c>
      <c r="AT3" s="54">
        <f t="shared" ca="1" si="3"/>
        <v>7000</v>
      </c>
      <c r="AU3" s="54">
        <f t="shared" ca="1" si="3"/>
        <v>2000</v>
      </c>
      <c r="AV3" s="55" t="str">
        <f t="shared" ca="1" si="3"/>
        <v/>
      </c>
      <c r="AX3" s="4" t="s">
        <v>9</v>
      </c>
      <c r="AY3" s="5" t="s">
        <v>14</v>
      </c>
      <c r="AZ3" s="5" t="s">
        <v>19</v>
      </c>
      <c r="BA3" s="5" t="s">
        <v>24</v>
      </c>
      <c r="BB3" s="5" t="s">
        <v>29</v>
      </c>
      <c r="BC3" s="5" t="s">
        <v>34</v>
      </c>
      <c r="BD3" s="5" t="s">
        <v>39</v>
      </c>
      <c r="BE3" s="5" t="s">
        <v>76</v>
      </c>
      <c r="BF3" s="5" t="s">
        <v>81</v>
      </c>
      <c r="BG3" s="5" t="s">
        <v>86</v>
      </c>
      <c r="BH3" s="5" t="s">
        <v>91</v>
      </c>
      <c r="BI3" s="6" t="s">
        <v>96</v>
      </c>
    </row>
    <row r="4" spans="1:61" x14ac:dyDescent="0.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6"/>
      <c r="M4" s="23"/>
      <c r="N4" s="11">
        <v>3</v>
      </c>
      <c r="O4" s="31"/>
      <c r="P4" s="13">
        <f>'CP1 - flat'!P4</f>
        <v>200</v>
      </c>
      <c r="Q4" s="13">
        <f t="shared" si="4"/>
        <v>0</v>
      </c>
      <c r="U4" s="27" t="str">
        <f>'CP1 - flat'!U4</f>
        <v>A3</v>
      </c>
      <c r="V4" s="11" t="b">
        <f t="shared" ca="1" si="5"/>
        <v>1</v>
      </c>
      <c r="W4" s="47">
        <f t="shared" ca="1" si="6"/>
        <v>3</v>
      </c>
      <c r="X4" s="25">
        <f t="shared" ca="1" si="7"/>
        <v>0</v>
      </c>
      <c r="Y4" s="25">
        <f t="shared" ca="1" si="0"/>
        <v>0</v>
      </c>
      <c r="Z4" s="25" t="b">
        <f t="shared" si="1"/>
        <v>0</v>
      </c>
      <c r="AA4" s="14">
        <f t="shared" ca="1" si="8"/>
        <v>3000</v>
      </c>
      <c r="AB4" s="14">
        <f t="shared" ca="1" si="2"/>
        <v>0</v>
      </c>
      <c r="AC4" s="14">
        <f t="shared" si="9"/>
        <v>0</v>
      </c>
      <c r="AD4" s="14">
        <f t="shared" ca="1" si="10"/>
        <v>3000</v>
      </c>
      <c r="AE4" s="14">
        <f t="shared" ca="1" si="11"/>
        <v>0</v>
      </c>
      <c r="AF4" s="14">
        <f t="shared" ca="1" si="11"/>
        <v>0</v>
      </c>
      <c r="AG4" s="14">
        <f t="shared" ca="1" si="11"/>
        <v>3000</v>
      </c>
      <c r="AJ4" s="47">
        <v>3</v>
      </c>
      <c r="AK4" s="53">
        <f t="shared" ca="1" si="12"/>
        <v>3000</v>
      </c>
      <c r="AL4" s="54">
        <f t="shared" ca="1" si="3"/>
        <v>8000</v>
      </c>
      <c r="AM4" s="54">
        <f t="shared" ca="1" si="3"/>
        <v>3000</v>
      </c>
      <c r="AN4" s="54">
        <f t="shared" ca="1" si="3"/>
        <v>8000</v>
      </c>
      <c r="AO4" s="54">
        <f t="shared" ca="1" si="3"/>
        <v>3000</v>
      </c>
      <c r="AP4" s="54">
        <f t="shared" ca="1" si="3"/>
        <v>8000</v>
      </c>
      <c r="AQ4" s="54">
        <f t="shared" ca="1" si="3"/>
        <v>3000</v>
      </c>
      <c r="AR4" s="54">
        <f t="shared" ca="1" si="3"/>
        <v>8000</v>
      </c>
      <c r="AS4" s="54">
        <f t="shared" ca="1" si="3"/>
        <v>3000</v>
      </c>
      <c r="AT4" s="54">
        <f t="shared" ca="1" si="3"/>
        <v>8000</v>
      </c>
      <c r="AU4" s="54">
        <f t="shared" ca="1" si="3"/>
        <v>3000</v>
      </c>
      <c r="AV4" s="55" t="str">
        <f t="shared" ca="1" si="3"/>
        <v/>
      </c>
      <c r="AX4" s="4" t="s">
        <v>10</v>
      </c>
      <c r="AY4" s="5" t="s">
        <v>15</v>
      </c>
      <c r="AZ4" s="5" t="s">
        <v>20</v>
      </c>
      <c r="BA4" s="5" t="s">
        <v>25</v>
      </c>
      <c r="BB4" s="5" t="s">
        <v>30</v>
      </c>
      <c r="BC4" s="5" t="s">
        <v>35</v>
      </c>
      <c r="BD4" s="5" t="s">
        <v>40</v>
      </c>
      <c r="BE4" s="5" t="s">
        <v>77</v>
      </c>
      <c r="BF4" s="5" t="s">
        <v>82</v>
      </c>
      <c r="BG4" s="5" t="s">
        <v>87</v>
      </c>
      <c r="BH4" s="5" t="s">
        <v>92</v>
      </c>
      <c r="BI4" s="6" t="s">
        <v>97</v>
      </c>
    </row>
    <row r="5" spans="1:61" ht="18.899999999999999" thickBot="1" x14ac:dyDescent="0.55000000000000004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9"/>
      <c r="M5" s="23"/>
      <c r="N5" s="11">
        <v>4</v>
      </c>
      <c r="O5" s="31"/>
      <c r="P5" s="13">
        <f>'CP1 - flat'!P5</f>
        <v>400</v>
      </c>
      <c r="Q5" s="13">
        <f t="shared" si="4"/>
        <v>0</v>
      </c>
      <c r="U5" s="27" t="str">
        <f>'CP1 - flat'!U5</f>
        <v>A4</v>
      </c>
      <c r="V5" s="11" t="b">
        <f t="shared" ca="1" si="5"/>
        <v>1</v>
      </c>
      <c r="W5" s="47">
        <f t="shared" ca="1" si="6"/>
        <v>4</v>
      </c>
      <c r="X5" s="25">
        <f t="shared" ca="1" si="7"/>
        <v>0</v>
      </c>
      <c r="Y5" s="25">
        <f t="shared" ca="1" si="0"/>
        <v>0</v>
      </c>
      <c r="Z5" s="25" t="b">
        <f t="shared" si="1"/>
        <v>0</v>
      </c>
      <c r="AA5" s="14">
        <f t="shared" ca="1" si="8"/>
        <v>4000</v>
      </c>
      <c r="AB5" s="14">
        <f t="shared" ca="1" si="2"/>
        <v>0</v>
      </c>
      <c r="AC5" s="14">
        <f t="shared" si="9"/>
        <v>0</v>
      </c>
      <c r="AD5" s="14">
        <f t="shared" ca="1" si="10"/>
        <v>4000</v>
      </c>
      <c r="AE5" s="14">
        <f t="shared" ca="1" si="11"/>
        <v>0</v>
      </c>
      <c r="AF5" s="14">
        <f t="shared" ca="1" si="11"/>
        <v>0</v>
      </c>
      <c r="AG5" s="14">
        <f t="shared" ca="1" si="11"/>
        <v>4000</v>
      </c>
      <c r="AH5" s="11" t="s">
        <v>102</v>
      </c>
      <c r="AI5" s="13">
        <f ca="1">SUM(AF:AF)</f>
        <v>0</v>
      </c>
      <c r="AJ5" s="47">
        <v>4</v>
      </c>
      <c r="AK5" s="53">
        <f t="shared" ca="1" si="12"/>
        <v>4000</v>
      </c>
      <c r="AL5" s="54">
        <f t="shared" ca="1" si="3"/>
        <v>9000</v>
      </c>
      <c r="AM5" s="54">
        <f t="shared" ca="1" si="3"/>
        <v>4000</v>
      </c>
      <c r="AN5" s="54">
        <f t="shared" ca="1" si="3"/>
        <v>9000</v>
      </c>
      <c r="AO5" s="54">
        <f t="shared" ca="1" si="3"/>
        <v>4000</v>
      </c>
      <c r="AP5" s="54">
        <f t="shared" ca="1" si="3"/>
        <v>9000</v>
      </c>
      <c r="AQ5" s="54">
        <f t="shared" ca="1" si="3"/>
        <v>4000</v>
      </c>
      <c r="AR5" s="54">
        <f t="shared" ca="1" si="3"/>
        <v>9000</v>
      </c>
      <c r="AS5" s="54">
        <f t="shared" ca="1" si="3"/>
        <v>4000</v>
      </c>
      <c r="AT5" s="54">
        <f t="shared" ca="1" si="3"/>
        <v>9000</v>
      </c>
      <c r="AU5" s="54">
        <f t="shared" ca="1" si="3"/>
        <v>4000</v>
      </c>
      <c r="AV5" s="55" t="str">
        <f t="shared" ca="1" si="3"/>
        <v/>
      </c>
      <c r="AX5" s="4" t="s">
        <v>11</v>
      </c>
      <c r="AY5" s="5" t="s">
        <v>16</v>
      </c>
      <c r="AZ5" s="5" t="s">
        <v>21</v>
      </c>
      <c r="BA5" s="5" t="s">
        <v>26</v>
      </c>
      <c r="BB5" s="5" t="s">
        <v>31</v>
      </c>
      <c r="BC5" s="5" t="s">
        <v>36</v>
      </c>
      <c r="BD5" s="5" t="s">
        <v>41</v>
      </c>
      <c r="BE5" s="5" t="s">
        <v>78</v>
      </c>
      <c r="BF5" s="5" t="s">
        <v>83</v>
      </c>
      <c r="BG5" s="5" t="s">
        <v>88</v>
      </c>
      <c r="BH5" s="5" t="s">
        <v>93</v>
      </c>
      <c r="BI5" s="6" t="s">
        <v>98</v>
      </c>
    </row>
    <row r="6" spans="1:61" ht="18.899999999999999" thickBot="1" x14ac:dyDescent="0.55000000000000004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N6" s="11">
        <v>5</v>
      </c>
      <c r="O6" s="31"/>
      <c r="P6" s="13">
        <f>'CP1 - flat'!P6</f>
        <v>800</v>
      </c>
      <c r="Q6" s="13">
        <f t="shared" si="4"/>
        <v>0</v>
      </c>
      <c r="U6" s="27" t="str">
        <f>'CP1 - flat'!U6</f>
        <v>A5</v>
      </c>
      <c r="V6" s="11" t="b">
        <f t="shared" ca="1" si="5"/>
        <v>0</v>
      </c>
      <c r="W6" s="47">
        <f t="shared" ca="1" si="6"/>
        <v>0</v>
      </c>
      <c r="X6" s="25">
        <f t="shared" ca="1" si="7"/>
        <v>0</v>
      </c>
      <c r="Y6" s="25">
        <f t="shared" ca="1" si="0"/>
        <v>0</v>
      </c>
      <c r="Z6" s="25" t="b">
        <f t="shared" si="1"/>
        <v>0</v>
      </c>
      <c r="AA6" s="14">
        <f t="shared" ca="1" si="8"/>
        <v>0</v>
      </c>
      <c r="AB6" s="14">
        <f t="shared" ca="1" si="2"/>
        <v>0</v>
      </c>
      <c r="AC6" s="14">
        <f t="shared" si="9"/>
        <v>0</v>
      </c>
      <c r="AD6" s="14">
        <f t="shared" ca="1" si="10"/>
        <v>0</v>
      </c>
      <c r="AE6" s="14" t="str">
        <f t="shared" ca="1" si="11"/>
        <v/>
      </c>
      <c r="AF6" s="14" t="str">
        <f t="shared" ca="1" si="11"/>
        <v/>
      </c>
      <c r="AG6" s="14" t="str">
        <f t="shared" ca="1" si="11"/>
        <v/>
      </c>
      <c r="AJ6" s="47">
        <v>5</v>
      </c>
      <c r="AK6" s="56" t="str">
        <f t="shared" ca="1" si="12"/>
        <v/>
      </c>
      <c r="AL6" s="57" t="str">
        <f t="shared" ca="1" si="3"/>
        <v/>
      </c>
      <c r="AM6" s="57" t="str">
        <f t="shared" ca="1" si="3"/>
        <v/>
      </c>
      <c r="AN6" s="57" t="str">
        <f t="shared" ca="1" si="3"/>
        <v/>
      </c>
      <c r="AO6" s="57" t="str">
        <f t="shared" ca="1" si="3"/>
        <v/>
      </c>
      <c r="AP6" s="57" t="str">
        <f t="shared" ca="1" si="3"/>
        <v/>
      </c>
      <c r="AQ6" s="57" t="str">
        <f t="shared" ca="1" si="3"/>
        <v/>
      </c>
      <c r="AR6" s="57" t="str">
        <f t="shared" ca="1" si="3"/>
        <v/>
      </c>
      <c r="AS6" s="57" t="str">
        <f t="shared" ca="1" si="3"/>
        <v/>
      </c>
      <c r="AT6" s="57" t="str">
        <f t="shared" ca="1" si="3"/>
        <v/>
      </c>
      <c r="AU6" s="57" t="str">
        <f t="shared" ca="1" si="3"/>
        <v/>
      </c>
      <c r="AV6" s="58" t="str">
        <f t="shared" ca="1" si="3"/>
        <v/>
      </c>
      <c r="AX6" s="7" t="s">
        <v>12</v>
      </c>
      <c r="AY6" s="8" t="s">
        <v>17</v>
      </c>
      <c r="AZ6" s="8" t="s">
        <v>22</v>
      </c>
      <c r="BA6" s="8" t="s">
        <v>27</v>
      </c>
      <c r="BB6" s="8" t="s">
        <v>32</v>
      </c>
      <c r="BC6" s="8" t="s">
        <v>37</v>
      </c>
      <c r="BD6" s="8" t="s">
        <v>42</v>
      </c>
      <c r="BE6" s="8" t="s">
        <v>79</v>
      </c>
      <c r="BF6" s="8" t="s">
        <v>84</v>
      </c>
      <c r="BG6" s="8" t="s">
        <v>89</v>
      </c>
      <c r="BH6" s="8" t="s">
        <v>94</v>
      </c>
      <c r="BI6" s="9" t="s">
        <v>99</v>
      </c>
    </row>
    <row r="7" spans="1:61" x14ac:dyDescent="0.5">
      <c r="A7" s="80" t="s">
        <v>100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N7" s="11">
        <v>6</v>
      </c>
      <c r="O7" s="31"/>
      <c r="P7" s="13">
        <f>'CP1 - flat'!P7</f>
        <v>1600</v>
      </c>
      <c r="Q7" s="13">
        <f t="shared" si="4"/>
        <v>0</v>
      </c>
      <c r="U7" s="27" t="str">
        <f>'CP1 - flat'!U7</f>
        <v>B1</v>
      </c>
      <c r="V7" s="11" t="b">
        <f t="shared" ca="1" si="5"/>
        <v>1</v>
      </c>
      <c r="W7" s="47">
        <f t="shared" ca="1" si="6"/>
        <v>6</v>
      </c>
      <c r="X7" s="25">
        <f t="shared" ca="1" si="7"/>
        <v>0</v>
      </c>
      <c r="Y7" s="25">
        <f t="shared" ca="1" si="0"/>
        <v>1</v>
      </c>
      <c r="Z7" s="25" t="b">
        <f t="shared" si="1"/>
        <v>0</v>
      </c>
      <c r="AA7" s="14">
        <f t="shared" ca="1" si="8"/>
        <v>6000</v>
      </c>
      <c r="AB7" s="14">
        <f t="shared" ca="1" si="2"/>
        <v>0</v>
      </c>
      <c r="AC7" s="14">
        <f t="shared" si="9"/>
        <v>0</v>
      </c>
      <c r="AD7" s="14">
        <f t="shared" ca="1" si="10"/>
        <v>6000</v>
      </c>
      <c r="AE7" s="14">
        <f t="shared" ca="1" si="11"/>
        <v>0</v>
      </c>
      <c r="AF7" s="14">
        <f t="shared" ca="1" si="11"/>
        <v>0</v>
      </c>
      <c r="AG7" s="14">
        <f t="shared" ca="1" si="11"/>
        <v>6000</v>
      </c>
      <c r="AK7" s="81" t="s">
        <v>125</v>
      </c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</row>
    <row r="8" spans="1:61" x14ac:dyDescent="0.5">
      <c r="A8" s="11" t="s">
        <v>48</v>
      </c>
      <c r="N8" s="11">
        <v>7</v>
      </c>
      <c r="O8" s="31"/>
      <c r="P8" s="13">
        <f>'CP1 - flat'!P8</f>
        <v>2400</v>
      </c>
      <c r="Q8" s="13">
        <f t="shared" si="4"/>
        <v>0</v>
      </c>
      <c r="U8" s="27" t="str">
        <f>'CP1 - flat'!U8</f>
        <v>B2</v>
      </c>
      <c r="V8" s="11" t="b">
        <f t="shared" ca="1" si="5"/>
        <v>1</v>
      </c>
      <c r="W8" s="47">
        <f t="shared" ca="1" si="6"/>
        <v>7</v>
      </c>
      <c r="X8" s="25">
        <f t="shared" ca="1" si="7"/>
        <v>0</v>
      </c>
      <c r="Y8" s="25">
        <f t="shared" ca="1" si="0"/>
        <v>1</v>
      </c>
      <c r="Z8" s="25" t="b">
        <f t="shared" si="1"/>
        <v>0</v>
      </c>
      <c r="AA8" s="14">
        <f t="shared" ca="1" si="8"/>
        <v>7000</v>
      </c>
      <c r="AB8" s="14">
        <f t="shared" ca="1" si="2"/>
        <v>0</v>
      </c>
      <c r="AC8" s="14">
        <f t="shared" si="9"/>
        <v>0</v>
      </c>
      <c r="AD8" s="14">
        <f t="shared" ca="1" si="10"/>
        <v>7000</v>
      </c>
      <c r="AE8" s="14">
        <f t="shared" ca="1" si="11"/>
        <v>0</v>
      </c>
      <c r="AF8" s="14">
        <f t="shared" ca="1" si="11"/>
        <v>0</v>
      </c>
      <c r="AG8" s="14">
        <f t="shared" ca="1" si="11"/>
        <v>7000</v>
      </c>
      <c r="AK8" s="48"/>
    </row>
    <row r="9" spans="1:61" x14ac:dyDescent="0.5">
      <c r="A9" s="11" t="s">
        <v>105</v>
      </c>
      <c r="N9" s="11">
        <v>8</v>
      </c>
      <c r="O9" s="31"/>
      <c r="P9" s="13">
        <f>'CP1 - flat'!P9</f>
        <v>3200</v>
      </c>
      <c r="Q9" s="13">
        <f t="shared" si="4"/>
        <v>0</v>
      </c>
      <c r="U9" s="27" t="str">
        <f>'CP1 - flat'!U9</f>
        <v>B3</v>
      </c>
      <c r="V9" s="11" t="b">
        <f t="shared" ca="1" si="5"/>
        <v>1</v>
      </c>
      <c r="W9" s="47">
        <f t="shared" ca="1" si="6"/>
        <v>8</v>
      </c>
      <c r="X9" s="25">
        <f t="shared" ca="1" si="7"/>
        <v>0</v>
      </c>
      <c r="Y9" s="25">
        <f t="shared" ca="1" si="0"/>
        <v>0</v>
      </c>
      <c r="Z9" s="25" t="b">
        <f t="shared" si="1"/>
        <v>0</v>
      </c>
      <c r="AA9" s="14">
        <f t="shared" ca="1" si="8"/>
        <v>8000</v>
      </c>
      <c r="AB9" s="14">
        <f t="shared" ca="1" si="2"/>
        <v>0</v>
      </c>
      <c r="AC9" s="14">
        <f t="shared" si="9"/>
        <v>0</v>
      </c>
      <c r="AD9" s="14">
        <f t="shared" ca="1" si="10"/>
        <v>8000</v>
      </c>
      <c r="AE9" s="14">
        <f t="shared" ca="1" si="11"/>
        <v>0</v>
      </c>
      <c r="AF9" s="14">
        <f t="shared" ca="1" si="11"/>
        <v>0</v>
      </c>
      <c r="AG9" s="14">
        <f t="shared" ca="1" si="11"/>
        <v>8000</v>
      </c>
    </row>
    <row r="10" spans="1:61" x14ac:dyDescent="0.5">
      <c r="A10" s="11" t="str">
        <f>'CP1 - flat'!A10</f>
        <v># of farmers:</v>
      </c>
      <c r="C10" s="11">
        <f>AgQuality!C10</f>
        <v>44</v>
      </c>
      <c r="N10" s="11">
        <v>9</v>
      </c>
      <c r="O10" s="31"/>
      <c r="P10" s="13">
        <f>'CP1 - flat'!P10</f>
        <v>4000</v>
      </c>
      <c r="Q10" s="13">
        <f t="shared" si="4"/>
        <v>0</v>
      </c>
      <c r="U10" s="27" t="str">
        <f>'CP1 - flat'!U10</f>
        <v>B4</v>
      </c>
      <c r="V10" s="11" t="b">
        <f t="shared" ca="1" si="5"/>
        <v>1</v>
      </c>
      <c r="W10" s="47">
        <f t="shared" ca="1" si="6"/>
        <v>9</v>
      </c>
      <c r="X10" s="25">
        <f t="shared" ca="1" si="7"/>
        <v>0</v>
      </c>
      <c r="Y10" s="25">
        <f t="shared" ca="1" si="0"/>
        <v>0</v>
      </c>
      <c r="Z10" s="25" t="b">
        <f t="shared" si="1"/>
        <v>0</v>
      </c>
      <c r="AA10" s="14">
        <f t="shared" ca="1" si="8"/>
        <v>9000</v>
      </c>
      <c r="AB10" s="14">
        <f t="shared" ca="1" si="2"/>
        <v>0</v>
      </c>
      <c r="AC10" s="14">
        <f t="shared" si="9"/>
        <v>0</v>
      </c>
      <c r="AD10" s="14">
        <f t="shared" ca="1" si="10"/>
        <v>9000</v>
      </c>
      <c r="AE10" s="14">
        <f t="shared" ca="1" si="11"/>
        <v>0</v>
      </c>
      <c r="AF10" s="14">
        <f t="shared" ca="1" si="11"/>
        <v>0</v>
      </c>
      <c r="AG10" s="14">
        <f t="shared" ca="1" si="11"/>
        <v>9000</v>
      </c>
    </row>
    <row r="11" spans="1:61" ht="18.75" customHeight="1" x14ac:dyDescent="0.5">
      <c r="A11" s="11" t="str">
        <f>'CP1 - flat'!A11</f>
        <v># bids to accept:</v>
      </c>
      <c r="C11" s="11">
        <f>'CP1 - flat'!C11</f>
        <v>22</v>
      </c>
      <c r="N11" s="11">
        <v>10</v>
      </c>
      <c r="O11" s="31"/>
      <c r="P11" s="13">
        <f>'CP1 - flat'!P11</f>
        <v>4500</v>
      </c>
      <c r="Q11" s="13">
        <f t="shared" si="4"/>
        <v>0</v>
      </c>
      <c r="U11" s="27" t="str">
        <f>'CP1 - flat'!U11</f>
        <v>B5</v>
      </c>
      <c r="V11" s="11" t="b">
        <f t="shared" ca="1" si="5"/>
        <v>0</v>
      </c>
      <c r="W11" s="47">
        <f t="shared" ca="1" si="6"/>
        <v>0</v>
      </c>
      <c r="X11" s="25">
        <f t="shared" ca="1" si="7"/>
        <v>0</v>
      </c>
      <c r="Y11" s="25">
        <f t="shared" ca="1" si="0"/>
        <v>0</v>
      </c>
      <c r="Z11" s="25" t="b">
        <f t="shared" si="1"/>
        <v>0</v>
      </c>
      <c r="AA11" s="14">
        <f t="shared" ca="1" si="8"/>
        <v>0</v>
      </c>
      <c r="AB11" s="14">
        <f t="shared" ca="1" si="2"/>
        <v>0</v>
      </c>
      <c r="AC11" s="14">
        <f t="shared" si="9"/>
        <v>0</v>
      </c>
      <c r="AD11" s="14">
        <f t="shared" ca="1" si="10"/>
        <v>0</v>
      </c>
      <c r="AE11" s="14" t="str">
        <f t="shared" ca="1" si="11"/>
        <v/>
      </c>
      <c r="AF11" s="14" t="str">
        <f t="shared" ca="1" si="11"/>
        <v/>
      </c>
      <c r="AG11" s="14" t="str">
        <f t="shared" ca="1" si="11"/>
        <v/>
      </c>
    </row>
    <row r="12" spans="1:61" x14ac:dyDescent="0.5">
      <c r="A12" s="11" t="str">
        <f>'CP1 - flat'!A12</f>
        <v>Base cons pmnt</v>
      </c>
      <c r="C12" s="12">
        <f>'CP1 - flat'!C12</f>
        <v>2000</v>
      </c>
      <c r="D12" s="12"/>
      <c r="E12" s="12"/>
      <c r="F12" s="12"/>
      <c r="G12" s="12"/>
      <c r="H12" s="12"/>
      <c r="N12" s="11">
        <v>11</v>
      </c>
      <c r="O12" s="31"/>
      <c r="P12" s="13">
        <f>'CP1 - flat'!P12</f>
        <v>4700</v>
      </c>
      <c r="Q12" s="13">
        <f t="shared" si="4"/>
        <v>0</v>
      </c>
      <c r="U12" s="27" t="str">
        <f>'CP1 - flat'!U12</f>
        <v>C1</v>
      </c>
      <c r="V12" s="11" t="b">
        <f t="shared" ca="1" si="5"/>
        <v>1</v>
      </c>
      <c r="W12" s="47">
        <f t="shared" ca="1" si="6"/>
        <v>1</v>
      </c>
      <c r="X12" s="25">
        <f t="shared" ca="1" si="7"/>
        <v>0</v>
      </c>
      <c r="Y12" s="25">
        <f t="shared" ca="1" si="0"/>
        <v>1</v>
      </c>
      <c r="Z12" s="25" t="b">
        <f t="shared" si="1"/>
        <v>0</v>
      </c>
      <c r="AA12" s="14">
        <f t="shared" ca="1" si="8"/>
        <v>1000</v>
      </c>
      <c r="AB12" s="14">
        <f t="shared" ca="1" si="2"/>
        <v>0</v>
      </c>
      <c r="AC12" s="14">
        <f t="shared" si="9"/>
        <v>0</v>
      </c>
      <c r="AD12" s="14">
        <f t="shared" ca="1" si="10"/>
        <v>1000</v>
      </c>
      <c r="AE12" s="14">
        <f t="shared" ca="1" si="11"/>
        <v>0</v>
      </c>
      <c r="AF12" s="14">
        <f t="shared" ca="1" si="11"/>
        <v>0</v>
      </c>
      <c r="AG12" s="14">
        <f t="shared" ca="1" si="11"/>
        <v>1000</v>
      </c>
    </row>
    <row r="13" spans="1:61" x14ac:dyDescent="0.5">
      <c r="A13" s="11" t="str">
        <f>'CP1 - flat'!A13</f>
        <v>Border bonus</v>
      </c>
      <c r="C13" s="12">
        <v>1000</v>
      </c>
      <c r="D13" s="12"/>
      <c r="E13" s="12"/>
      <c r="F13" s="12"/>
      <c r="G13" s="12"/>
      <c r="H13" s="12"/>
      <c r="N13" s="11">
        <v>12</v>
      </c>
      <c r="O13" s="31"/>
      <c r="P13" s="13">
        <f>'CP1 - flat'!P13</f>
        <v>4800</v>
      </c>
      <c r="Q13" s="13">
        <f t="shared" si="4"/>
        <v>0</v>
      </c>
      <c r="U13" s="27" t="str">
        <f>'CP1 - flat'!U13</f>
        <v>C2</v>
      </c>
      <c r="V13" s="11" t="b">
        <f t="shared" ca="1" si="5"/>
        <v>1</v>
      </c>
      <c r="W13" s="47">
        <f t="shared" ca="1" si="6"/>
        <v>2</v>
      </c>
      <c r="X13" s="25">
        <f t="shared" ca="1" si="7"/>
        <v>1</v>
      </c>
      <c r="Y13" s="25">
        <f t="shared" ca="1" si="0"/>
        <v>0</v>
      </c>
      <c r="Z13" s="25" t="b">
        <f t="shared" si="1"/>
        <v>0</v>
      </c>
      <c r="AA13" s="14">
        <f t="shared" ca="1" si="8"/>
        <v>0</v>
      </c>
      <c r="AB13" s="14">
        <f t="shared" ca="1" si="2"/>
        <v>2000</v>
      </c>
      <c r="AC13" s="14">
        <f t="shared" si="9"/>
        <v>0</v>
      </c>
      <c r="AD13" s="14">
        <f t="shared" ca="1" si="10"/>
        <v>2000</v>
      </c>
      <c r="AE13" s="14">
        <f t="shared" ca="1" si="11"/>
        <v>2000</v>
      </c>
      <c r="AF13" s="14">
        <f t="shared" ca="1" si="11"/>
        <v>0</v>
      </c>
      <c r="AG13" s="14">
        <f t="shared" ca="1" si="11"/>
        <v>2000</v>
      </c>
    </row>
    <row r="14" spans="1:61" x14ac:dyDescent="0.5">
      <c r="A14" s="11" t="str">
        <f>'CP1 - flat'!A14</f>
        <v>Megafauna survival</v>
      </c>
      <c r="C14" s="12">
        <f>'CP1 - flat'!C14</f>
        <v>3000</v>
      </c>
      <c r="D14" s="12"/>
      <c r="E14" s="12"/>
      <c r="F14" s="12"/>
      <c r="G14" s="12"/>
      <c r="H14" s="12"/>
      <c r="N14" s="11">
        <v>13</v>
      </c>
      <c r="O14" s="31"/>
      <c r="P14" s="13">
        <f>'CP1 - flat'!P14</f>
        <v>4850</v>
      </c>
      <c r="Q14" s="13">
        <f t="shared" si="4"/>
        <v>0</v>
      </c>
      <c r="U14" s="27" t="str">
        <f>'CP1 - flat'!U14</f>
        <v>C3</v>
      </c>
      <c r="V14" s="11" t="b">
        <f t="shared" ca="1" si="5"/>
        <v>1</v>
      </c>
      <c r="W14" s="47">
        <f t="shared" ca="1" si="6"/>
        <v>3</v>
      </c>
      <c r="X14" s="25">
        <f t="shared" ca="1" si="7"/>
        <v>0</v>
      </c>
      <c r="Y14" s="25">
        <f t="shared" ca="1" si="0"/>
        <v>1</v>
      </c>
      <c r="Z14" s="25" t="b">
        <f t="shared" si="1"/>
        <v>0</v>
      </c>
      <c r="AA14" s="14">
        <f t="shared" ca="1" si="8"/>
        <v>3000</v>
      </c>
      <c r="AB14" s="14">
        <f t="shared" ca="1" si="2"/>
        <v>0</v>
      </c>
      <c r="AC14" s="14">
        <f t="shared" si="9"/>
        <v>0</v>
      </c>
      <c r="AD14" s="14">
        <f t="shared" ca="1" si="10"/>
        <v>3000</v>
      </c>
      <c r="AE14" s="14">
        <f t="shared" ca="1" si="11"/>
        <v>0</v>
      </c>
      <c r="AF14" s="14">
        <f t="shared" ca="1" si="11"/>
        <v>0</v>
      </c>
      <c r="AG14" s="14">
        <f t="shared" ca="1" si="11"/>
        <v>3000</v>
      </c>
    </row>
    <row r="15" spans="1:61" x14ac:dyDescent="0.5">
      <c r="A15" s="18" t="str">
        <f>'CP1 - flat'!A15</f>
        <v>Corridor bonus</v>
      </c>
      <c r="B15" s="17"/>
      <c r="C15" s="12"/>
      <c r="D15" s="12"/>
      <c r="E15" s="12"/>
      <c r="F15" s="12"/>
      <c r="G15" s="12"/>
      <c r="H15" s="12"/>
      <c r="N15" s="11">
        <v>14</v>
      </c>
      <c r="O15" s="31"/>
      <c r="P15" s="13">
        <f>'CP1 - flat'!P15</f>
        <v>4900</v>
      </c>
      <c r="Q15" s="13">
        <f t="shared" si="4"/>
        <v>0</v>
      </c>
      <c r="U15" s="27" t="str">
        <f>'CP1 - flat'!U15</f>
        <v>C4</v>
      </c>
      <c r="V15" s="11" t="b">
        <f t="shared" ca="1" si="5"/>
        <v>1</v>
      </c>
      <c r="W15" s="47">
        <f t="shared" ca="1" si="6"/>
        <v>4</v>
      </c>
      <c r="X15" s="25">
        <f t="shared" ca="1" si="7"/>
        <v>0</v>
      </c>
      <c r="Y15" s="25">
        <f t="shared" ca="1" si="0"/>
        <v>0</v>
      </c>
      <c r="Z15" s="25" t="b">
        <f t="shared" si="1"/>
        <v>0</v>
      </c>
      <c r="AA15" s="14">
        <f t="shared" ca="1" si="8"/>
        <v>4000</v>
      </c>
      <c r="AB15" s="14">
        <f t="shared" ca="1" si="2"/>
        <v>0</v>
      </c>
      <c r="AC15" s="14">
        <f t="shared" si="9"/>
        <v>0</v>
      </c>
      <c r="AD15" s="14">
        <f t="shared" ca="1" si="10"/>
        <v>4000</v>
      </c>
      <c r="AE15" s="14">
        <f t="shared" ca="1" si="11"/>
        <v>0</v>
      </c>
      <c r="AF15" s="14">
        <f t="shared" ca="1" si="11"/>
        <v>0</v>
      </c>
      <c r="AG15" s="14">
        <f t="shared" ca="1" si="11"/>
        <v>4000</v>
      </c>
    </row>
    <row r="16" spans="1:61" ht="18.899999999999999" thickBot="1" x14ac:dyDescent="0.55000000000000004">
      <c r="A16" s="11" t="s">
        <v>59</v>
      </c>
      <c r="B16" s="17"/>
      <c r="M16" s="15"/>
      <c r="N16" s="11">
        <v>15</v>
      </c>
      <c r="O16" s="31"/>
      <c r="P16" s="13">
        <f>'CP1 - flat'!P16</f>
        <v>4950</v>
      </c>
      <c r="Q16" s="13">
        <f t="shared" si="4"/>
        <v>0</v>
      </c>
      <c r="U16" s="27" t="str">
        <f>'CP1 - flat'!U16</f>
        <v>C5</v>
      </c>
      <c r="V16" s="11" t="b">
        <f t="shared" ca="1" si="5"/>
        <v>0</v>
      </c>
      <c r="W16" s="47">
        <f t="shared" ca="1" si="6"/>
        <v>0</v>
      </c>
      <c r="X16" s="25">
        <f t="shared" ca="1" si="7"/>
        <v>0</v>
      </c>
      <c r="Y16" s="25">
        <f t="shared" ca="1" si="0"/>
        <v>0</v>
      </c>
      <c r="Z16" s="25" t="b">
        <f t="shared" si="1"/>
        <v>0</v>
      </c>
      <c r="AA16" s="14">
        <f t="shared" ca="1" si="8"/>
        <v>0</v>
      </c>
      <c r="AB16" s="14">
        <f t="shared" ca="1" si="2"/>
        <v>0</v>
      </c>
      <c r="AC16" s="14">
        <f t="shared" si="9"/>
        <v>0</v>
      </c>
      <c r="AD16" s="14">
        <f t="shared" ca="1" si="10"/>
        <v>0</v>
      </c>
      <c r="AE16" s="14" t="str">
        <f t="shared" ca="1" si="11"/>
        <v/>
      </c>
      <c r="AF16" s="14" t="str">
        <f t="shared" ca="1" si="11"/>
        <v/>
      </c>
      <c r="AG16" s="14" t="str">
        <f t="shared" ca="1" si="11"/>
        <v/>
      </c>
    </row>
    <row r="17" spans="1:33" ht="18.899999999999999" thickBot="1" x14ac:dyDescent="0.55000000000000004">
      <c r="A17" s="28" t="s">
        <v>101</v>
      </c>
      <c r="B17" s="28"/>
      <c r="C17" s="29"/>
      <c r="N17" s="11">
        <v>16</v>
      </c>
      <c r="O17" s="31"/>
      <c r="P17" s="13">
        <f>'CP1 - flat'!P17</f>
        <v>5000</v>
      </c>
      <c r="Q17" s="13">
        <f t="shared" si="4"/>
        <v>0</v>
      </c>
      <c r="U17" s="27" t="str">
        <f>'CP1 - flat'!U17</f>
        <v>D1</v>
      </c>
      <c r="V17" s="11" t="b">
        <f t="shared" ca="1" si="5"/>
        <v>1</v>
      </c>
      <c r="W17" s="47">
        <f t="shared" ca="1" si="6"/>
        <v>6</v>
      </c>
      <c r="X17" s="25">
        <f t="shared" ca="1" si="7"/>
        <v>0</v>
      </c>
      <c r="Y17" s="25">
        <f t="shared" ca="1" si="0"/>
        <v>0</v>
      </c>
      <c r="Z17" s="25" t="b">
        <f t="shared" si="1"/>
        <v>0</v>
      </c>
      <c r="AA17" s="14">
        <f t="shared" ca="1" si="8"/>
        <v>6000</v>
      </c>
      <c r="AB17" s="14">
        <f t="shared" ca="1" si="2"/>
        <v>0</v>
      </c>
      <c r="AC17" s="14">
        <f t="shared" si="9"/>
        <v>0</v>
      </c>
      <c r="AD17" s="14">
        <f t="shared" ca="1" si="10"/>
        <v>6000</v>
      </c>
      <c r="AE17" s="14">
        <f t="shared" ca="1" si="11"/>
        <v>0</v>
      </c>
      <c r="AF17" s="14">
        <f t="shared" ca="1" si="11"/>
        <v>0</v>
      </c>
      <c r="AG17" s="14">
        <f t="shared" ca="1" si="11"/>
        <v>6000</v>
      </c>
    </row>
    <row r="18" spans="1:33" ht="18.899999999999999" thickBot="1" x14ac:dyDescent="0.55000000000000004">
      <c r="A18" s="11" t="s">
        <v>103</v>
      </c>
      <c r="C18" s="15">
        <f ca="1">C17*RAND()+0.5</f>
        <v>0.5</v>
      </c>
      <c r="D18" s="11" t="s">
        <v>58</v>
      </c>
      <c r="F18" s="29"/>
      <c r="G18" s="11" t="s">
        <v>73</v>
      </c>
      <c r="H18" s="15"/>
      <c r="M18" s="15"/>
      <c r="N18" s="11">
        <v>17</v>
      </c>
      <c r="O18" s="31"/>
      <c r="P18" s="13">
        <f>'CP1 - flat'!P18</f>
        <v>5000</v>
      </c>
      <c r="Q18" s="13">
        <f t="shared" si="4"/>
        <v>0</v>
      </c>
      <c r="U18" s="27" t="str">
        <f>'CP1 - flat'!U18</f>
        <v>D2</v>
      </c>
      <c r="V18" s="11" t="b">
        <f t="shared" ca="1" si="5"/>
        <v>1</v>
      </c>
      <c r="W18" s="47">
        <f t="shared" ca="1" si="6"/>
        <v>7</v>
      </c>
      <c r="X18" s="25">
        <f t="shared" ca="1" si="7"/>
        <v>0</v>
      </c>
      <c r="Y18" s="25">
        <f t="shared" ca="1" si="0"/>
        <v>1</v>
      </c>
      <c r="Z18" s="25" t="b">
        <f t="shared" si="1"/>
        <v>0</v>
      </c>
      <c r="AA18" s="14">
        <f t="shared" ca="1" si="8"/>
        <v>7000</v>
      </c>
      <c r="AB18" s="14">
        <f t="shared" ca="1" si="2"/>
        <v>0</v>
      </c>
      <c r="AC18" s="14">
        <f t="shared" si="9"/>
        <v>0</v>
      </c>
      <c r="AD18" s="14">
        <f t="shared" ca="1" si="10"/>
        <v>7000</v>
      </c>
      <c r="AE18" s="14">
        <f t="shared" ca="1" si="11"/>
        <v>0</v>
      </c>
      <c r="AF18" s="14">
        <f t="shared" ca="1" si="11"/>
        <v>0</v>
      </c>
      <c r="AG18" s="14">
        <f t="shared" ca="1" si="11"/>
        <v>7000</v>
      </c>
    </row>
    <row r="19" spans="1:33" ht="18.899999999999999" thickBot="1" x14ac:dyDescent="0.55000000000000004">
      <c r="A19" s="11" t="s">
        <v>104</v>
      </c>
      <c r="N19" s="11">
        <v>18</v>
      </c>
      <c r="O19" s="31"/>
      <c r="P19" s="13">
        <f>'CP1 - flat'!P19</f>
        <v>5000</v>
      </c>
      <c r="Q19" s="13">
        <f t="shared" si="4"/>
        <v>0</v>
      </c>
      <c r="U19" s="27" t="str">
        <f>'CP1 - flat'!U19</f>
        <v>D3</v>
      </c>
      <c r="V19" s="11" t="b">
        <f t="shared" ca="1" si="5"/>
        <v>1</v>
      </c>
      <c r="W19" s="47">
        <f t="shared" ca="1" si="6"/>
        <v>8</v>
      </c>
      <c r="X19" s="25">
        <f t="shared" ca="1" si="7"/>
        <v>0</v>
      </c>
      <c r="Y19" s="25">
        <f t="shared" ca="1" si="0"/>
        <v>0</v>
      </c>
      <c r="Z19" s="25" t="b">
        <f t="shared" si="1"/>
        <v>0</v>
      </c>
      <c r="AA19" s="14">
        <f t="shared" ca="1" si="8"/>
        <v>8000</v>
      </c>
      <c r="AB19" s="14">
        <f t="shared" ca="1" si="2"/>
        <v>0</v>
      </c>
      <c r="AC19" s="14">
        <f t="shared" si="9"/>
        <v>0</v>
      </c>
      <c r="AD19" s="14">
        <f t="shared" ca="1" si="10"/>
        <v>8000</v>
      </c>
      <c r="AE19" s="14">
        <f t="shared" ca="1" si="11"/>
        <v>0</v>
      </c>
      <c r="AF19" s="14">
        <f t="shared" ca="1" si="11"/>
        <v>0</v>
      </c>
      <c r="AG19" s="14">
        <f t="shared" ca="1" si="11"/>
        <v>8000</v>
      </c>
    </row>
    <row r="20" spans="1:33" x14ac:dyDescent="0.5">
      <c r="A20" s="30"/>
      <c r="B20" s="15"/>
      <c r="D20" s="15"/>
      <c r="E20" s="15"/>
      <c r="F20" s="15"/>
      <c r="G20" s="15"/>
      <c r="H20" s="15"/>
      <c r="I20" s="15"/>
      <c r="J20" s="15"/>
      <c r="K20" s="15"/>
      <c r="L20" s="15"/>
      <c r="N20" s="11">
        <v>19</v>
      </c>
      <c r="O20" s="31"/>
      <c r="P20" s="13">
        <f>'CP1 - flat'!P20</f>
        <v>5000</v>
      </c>
      <c r="Q20" s="13">
        <f t="shared" si="4"/>
        <v>0</v>
      </c>
      <c r="U20" s="27" t="str">
        <f>'CP1 - flat'!U20</f>
        <v>D4</v>
      </c>
      <c r="V20" s="11" t="b">
        <f t="shared" ca="1" si="5"/>
        <v>1</v>
      </c>
      <c r="W20" s="47">
        <f t="shared" ca="1" si="6"/>
        <v>9</v>
      </c>
      <c r="X20" s="25">
        <f t="shared" ca="1" si="7"/>
        <v>0</v>
      </c>
      <c r="Y20" s="25">
        <f t="shared" ca="1" si="0"/>
        <v>0</v>
      </c>
      <c r="Z20" s="25" t="b">
        <f t="shared" si="1"/>
        <v>0</v>
      </c>
      <c r="AA20" s="14">
        <f t="shared" ca="1" si="8"/>
        <v>9000</v>
      </c>
      <c r="AB20" s="14">
        <f t="shared" ca="1" si="2"/>
        <v>0</v>
      </c>
      <c r="AC20" s="14">
        <f t="shared" si="9"/>
        <v>0</v>
      </c>
      <c r="AD20" s="14">
        <f t="shared" ca="1" si="10"/>
        <v>9000</v>
      </c>
      <c r="AE20" s="14">
        <f t="shared" ca="1" si="11"/>
        <v>0</v>
      </c>
      <c r="AF20" s="14">
        <f t="shared" ca="1" si="11"/>
        <v>0</v>
      </c>
      <c r="AG20" s="14">
        <f t="shared" ca="1" si="11"/>
        <v>9000</v>
      </c>
    </row>
    <row r="21" spans="1:33" x14ac:dyDescent="0.5">
      <c r="A21" s="31"/>
      <c r="N21" s="11">
        <v>20</v>
      </c>
      <c r="O21" s="31"/>
      <c r="P21" s="13">
        <f>'CP1 - flat'!P21</f>
        <v>5000</v>
      </c>
      <c r="Q21" s="13">
        <f t="shared" si="4"/>
        <v>0</v>
      </c>
      <c r="U21" s="27" t="str">
        <f>'CP1 - flat'!U21</f>
        <v>D5</v>
      </c>
      <c r="V21" s="11" t="b">
        <f t="shared" ca="1" si="5"/>
        <v>0</v>
      </c>
      <c r="W21" s="47">
        <f t="shared" ca="1" si="6"/>
        <v>0</v>
      </c>
      <c r="X21" s="25">
        <f t="shared" ca="1" si="7"/>
        <v>0</v>
      </c>
      <c r="Y21" s="25">
        <f t="shared" ca="1" si="0"/>
        <v>0</v>
      </c>
      <c r="Z21" s="25" t="b">
        <f t="shared" si="1"/>
        <v>0</v>
      </c>
      <c r="AA21" s="14">
        <f t="shared" ca="1" si="8"/>
        <v>0</v>
      </c>
      <c r="AB21" s="14">
        <f t="shared" ca="1" si="2"/>
        <v>0</v>
      </c>
      <c r="AC21" s="14">
        <f t="shared" si="9"/>
        <v>0</v>
      </c>
      <c r="AD21" s="14">
        <f t="shared" ca="1" si="10"/>
        <v>0</v>
      </c>
      <c r="AE21" s="14" t="str">
        <f t="shared" ca="1" si="11"/>
        <v/>
      </c>
      <c r="AF21" s="14" t="str">
        <f t="shared" ca="1" si="11"/>
        <v/>
      </c>
      <c r="AG21" s="14" t="str">
        <f t="shared" ca="1" si="11"/>
        <v/>
      </c>
    </row>
    <row r="22" spans="1:33" x14ac:dyDescent="0.5">
      <c r="A22" s="32"/>
      <c r="B22" s="15"/>
      <c r="D22" s="15"/>
      <c r="E22" s="15"/>
      <c r="F22" s="15"/>
      <c r="G22" s="15"/>
      <c r="H22" s="15"/>
      <c r="I22" s="15"/>
      <c r="J22" s="15"/>
      <c r="K22" s="15"/>
      <c r="L22" s="15"/>
      <c r="N22" s="11">
        <v>21</v>
      </c>
      <c r="O22" s="31"/>
      <c r="P22" s="13">
        <f>'CP1 - flat'!P22</f>
        <v>5000</v>
      </c>
      <c r="Q22" s="13">
        <f t="shared" si="4"/>
        <v>0</v>
      </c>
      <c r="U22" s="27" t="str">
        <f>'CP1 - flat'!U22</f>
        <v>E1</v>
      </c>
      <c r="V22" s="11" t="b">
        <f t="shared" ca="1" si="5"/>
        <v>1</v>
      </c>
      <c r="W22" s="47">
        <f t="shared" ca="1" si="6"/>
        <v>1</v>
      </c>
      <c r="X22" s="25">
        <f t="shared" ca="1" si="7"/>
        <v>0</v>
      </c>
      <c r="Y22" s="25">
        <f t="shared" ca="1" si="0"/>
        <v>0</v>
      </c>
      <c r="Z22" s="25" t="b">
        <f t="shared" si="1"/>
        <v>0</v>
      </c>
      <c r="AA22" s="14">
        <f t="shared" ca="1" si="8"/>
        <v>1000</v>
      </c>
      <c r="AB22" s="14">
        <f t="shared" ca="1" si="2"/>
        <v>0</v>
      </c>
      <c r="AC22" s="14">
        <f t="shared" si="9"/>
        <v>0</v>
      </c>
      <c r="AD22" s="14">
        <f t="shared" ca="1" si="10"/>
        <v>1000</v>
      </c>
      <c r="AE22" s="14">
        <f t="shared" ca="1" si="11"/>
        <v>0</v>
      </c>
      <c r="AF22" s="14">
        <f t="shared" ca="1" si="11"/>
        <v>0</v>
      </c>
      <c r="AG22" s="14">
        <f t="shared" ca="1" si="11"/>
        <v>1000</v>
      </c>
    </row>
    <row r="23" spans="1:33" x14ac:dyDescent="0.5">
      <c r="A23" s="31"/>
      <c r="N23" s="11">
        <v>22</v>
      </c>
      <c r="O23" s="31"/>
      <c r="P23" s="13">
        <f>'CP1 - flat'!P23</f>
        <v>5000</v>
      </c>
      <c r="Q23" s="13">
        <f t="shared" si="4"/>
        <v>0</v>
      </c>
      <c r="U23" s="27" t="str">
        <f>'CP1 - flat'!U23</f>
        <v>E2</v>
      </c>
      <c r="V23" s="11" t="b">
        <f t="shared" ca="1" si="5"/>
        <v>1</v>
      </c>
      <c r="W23" s="47">
        <f t="shared" ca="1" si="6"/>
        <v>2</v>
      </c>
      <c r="X23" s="25">
        <f t="shared" ca="1" si="7"/>
        <v>0</v>
      </c>
      <c r="Y23" s="25">
        <f t="shared" ca="1" si="0"/>
        <v>0</v>
      </c>
      <c r="Z23" s="25" t="b">
        <f t="shared" si="1"/>
        <v>0</v>
      </c>
      <c r="AA23" s="14">
        <f t="shared" ca="1" si="8"/>
        <v>2000</v>
      </c>
      <c r="AB23" s="14">
        <f t="shared" ca="1" si="2"/>
        <v>0</v>
      </c>
      <c r="AC23" s="14">
        <f t="shared" si="9"/>
        <v>0</v>
      </c>
      <c r="AD23" s="14">
        <f t="shared" ca="1" si="10"/>
        <v>2000</v>
      </c>
      <c r="AE23" s="14">
        <f t="shared" ca="1" si="11"/>
        <v>0</v>
      </c>
      <c r="AF23" s="14">
        <f t="shared" ca="1" si="11"/>
        <v>0</v>
      </c>
      <c r="AG23" s="14">
        <f t="shared" ca="1" si="11"/>
        <v>2000</v>
      </c>
    </row>
    <row r="24" spans="1:33" x14ac:dyDescent="0.5">
      <c r="A24" s="31"/>
      <c r="N24" s="11">
        <v>23</v>
      </c>
      <c r="O24" s="31"/>
      <c r="P24" s="13">
        <f>'CP1 - flat'!P24</f>
        <v>5000</v>
      </c>
      <c r="Q24" s="13">
        <f t="shared" si="4"/>
        <v>0</v>
      </c>
      <c r="U24" s="27" t="str">
        <f>'CP1 - flat'!U24</f>
        <v>E3</v>
      </c>
      <c r="V24" s="11" t="b">
        <f t="shared" ca="1" si="5"/>
        <v>1</v>
      </c>
      <c r="W24" s="47">
        <f t="shared" ca="1" si="6"/>
        <v>3</v>
      </c>
      <c r="X24" s="25">
        <f t="shared" ca="1" si="7"/>
        <v>0</v>
      </c>
      <c r="Y24" s="25">
        <f t="shared" ca="1" si="0"/>
        <v>0</v>
      </c>
      <c r="Z24" s="25" t="b">
        <f t="shared" si="1"/>
        <v>0</v>
      </c>
      <c r="AA24" s="14">
        <f t="shared" ca="1" si="8"/>
        <v>3000</v>
      </c>
      <c r="AB24" s="14">
        <f t="shared" ca="1" si="2"/>
        <v>0</v>
      </c>
      <c r="AC24" s="14">
        <f t="shared" si="9"/>
        <v>0</v>
      </c>
      <c r="AD24" s="14">
        <f t="shared" ca="1" si="10"/>
        <v>3000</v>
      </c>
      <c r="AE24" s="14">
        <f t="shared" ca="1" si="11"/>
        <v>0</v>
      </c>
      <c r="AF24" s="14">
        <f t="shared" ca="1" si="11"/>
        <v>0</v>
      </c>
      <c r="AG24" s="14">
        <f t="shared" ca="1" si="11"/>
        <v>3000</v>
      </c>
    </row>
    <row r="25" spans="1:33" x14ac:dyDescent="0.5">
      <c r="A25" s="31"/>
      <c r="N25" s="11">
        <v>24</v>
      </c>
      <c r="O25" s="31"/>
      <c r="P25" s="13">
        <f>'CP1 - flat'!P25</f>
        <v>5000</v>
      </c>
      <c r="Q25" s="13">
        <f t="shared" si="4"/>
        <v>0</v>
      </c>
      <c r="U25" s="27" t="str">
        <f>'CP1 - flat'!U25</f>
        <v>E4</v>
      </c>
      <c r="V25" s="11" t="b">
        <f t="shared" ca="1" si="5"/>
        <v>1</v>
      </c>
      <c r="W25" s="47">
        <f t="shared" ca="1" si="6"/>
        <v>4</v>
      </c>
      <c r="X25" s="25">
        <f t="shared" ca="1" si="7"/>
        <v>0</v>
      </c>
      <c r="Y25" s="25">
        <f t="shared" ca="1" si="0"/>
        <v>0</v>
      </c>
      <c r="Z25" s="25" t="b">
        <f t="shared" si="1"/>
        <v>0</v>
      </c>
      <c r="AA25" s="14">
        <f t="shared" ca="1" si="8"/>
        <v>4000</v>
      </c>
      <c r="AB25" s="14">
        <f t="shared" ca="1" si="2"/>
        <v>0</v>
      </c>
      <c r="AC25" s="14">
        <f t="shared" si="9"/>
        <v>0</v>
      </c>
      <c r="AD25" s="14">
        <f t="shared" ca="1" si="10"/>
        <v>4000</v>
      </c>
      <c r="AE25" s="14">
        <f t="shared" ca="1" si="11"/>
        <v>0</v>
      </c>
      <c r="AF25" s="14">
        <f t="shared" ca="1" si="11"/>
        <v>0</v>
      </c>
      <c r="AG25" s="14">
        <f t="shared" ca="1" si="11"/>
        <v>4000</v>
      </c>
    </row>
    <row r="26" spans="1:33" x14ac:dyDescent="0.5">
      <c r="A26" s="31"/>
      <c r="N26" s="11">
        <v>25</v>
      </c>
      <c r="O26" s="31"/>
      <c r="P26" s="13">
        <f>'CP1 - flat'!P26</f>
        <v>5000</v>
      </c>
      <c r="Q26" s="13">
        <f t="shared" si="4"/>
        <v>0</v>
      </c>
      <c r="U26" s="27" t="str">
        <f>'CP1 - flat'!U26</f>
        <v>E5</v>
      </c>
      <c r="V26" s="11" t="b">
        <f t="shared" ca="1" si="5"/>
        <v>0</v>
      </c>
      <c r="W26" s="47">
        <f t="shared" ca="1" si="6"/>
        <v>0</v>
      </c>
      <c r="X26" s="25">
        <f t="shared" ca="1" si="7"/>
        <v>0</v>
      </c>
      <c r="Y26" s="25">
        <f t="shared" ca="1" si="0"/>
        <v>0</v>
      </c>
      <c r="Z26" s="25" t="b">
        <f t="shared" si="1"/>
        <v>0</v>
      </c>
      <c r="AA26" s="14">
        <f t="shared" ca="1" si="8"/>
        <v>0</v>
      </c>
      <c r="AB26" s="14">
        <f t="shared" ca="1" si="2"/>
        <v>0</v>
      </c>
      <c r="AC26" s="14">
        <f t="shared" si="9"/>
        <v>0</v>
      </c>
      <c r="AD26" s="14">
        <f t="shared" ca="1" si="10"/>
        <v>0</v>
      </c>
      <c r="AE26" s="14" t="str">
        <f t="shared" ca="1" si="11"/>
        <v/>
      </c>
      <c r="AF26" s="14" t="str">
        <f t="shared" ca="1" si="11"/>
        <v/>
      </c>
      <c r="AG26" s="14" t="str">
        <f t="shared" ca="1" si="11"/>
        <v/>
      </c>
    </row>
    <row r="27" spans="1:33" x14ac:dyDescent="0.5">
      <c r="A27" s="31"/>
      <c r="N27" s="11">
        <v>26</v>
      </c>
      <c r="O27" s="31"/>
      <c r="P27" s="13">
        <f>'CP1 - flat'!P27</f>
        <v>5000</v>
      </c>
      <c r="Q27" s="13">
        <f t="shared" si="4"/>
        <v>0</v>
      </c>
      <c r="U27" s="27" t="str">
        <f>'CP1 - flat'!U27</f>
        <v>F1</v>
      </c>
      <c r="V27" s="11" t="b">
        <f t="shared" ca="1" si="5"/>
        <v>1</v>
      </c>
      <c r="W27" s="47">
        <f t="shared" ca="1" si="6"/>
        <v>6</v>
      </c>
      <c r="X27" s="25">
        <f t="shared" ca="1" si="7"/>
        <v>0</v>
      </c>
      <c r="Y27" s="25">
        <f t="shared" ca="1" si="0"/>
        <v>0</v>
      </c>
      <c r="Z27" s="25" t="b">
        <f t="shared" si="1"/>
        <v>0</v>
      </c>
      <c r="AA27" s="14">
        <f t="shared" ca="1" si="8"/>
        <v>6000</v>
      </c>
      <c r="AB27" s="14">
        <f t="shared" ca="1" si="2"/>
        <v>0</v>
      </c>
      <c r="AC27" s="14">
        <f t="shared" si="9"/>
        <v>0</v>
      </c>
      <c r="AD27" s="14">
        <f t="shared" ca="1" si="10"/>
        <v>6000</v>
      </c>
      <c r="AE27" s="14">
        <f t="shared" ca="1" si="11"/>
        <v>0</v>
      </c>
      <c r="AF27" s="14">
        <f t="shared" ca="1" si="11"/>
        <v>0</v>
      </c>
      <c r="AG27" s="14">
        <f t="shared" ca="1" si="11"/>
        <v>6000</v>
      </c>
    </row>
    <row r="28" spans="1:33" x14ac:dyDescent="0.5">
      <c r="A28" s="31"/>
      <c r="N28" s="11">
        <v>27</v>
      </c>
      <c r="O28" s="31"/>
      <c r="P28" s="13">
        <f>'CP1 - flat'!P28</f>
        <v>5000</v>
      </c>
      <c r="Q28" s="13">
        <f t="shared" si="4"/>
        <v>0</v>
      </c>
      <c r="U28" s="27" t="str">
        <f>'CP1 - flat'!U28</f>
        <v>F2</v>
      </c>
      <c r="V28" s="11" t="b">
        <f t="shared" ca="1" si="5"/>
        <v>1</v>
      </c>
      <c r="W28" s="47">
        <f t="shared" ca="1" si="6"/>
        <v>7</v>
      </c>
      <c r="X28" s="25">
        <f t="shared" ca="1" si="7"/>
        <v>0</v>
      </c>
      <c r="Y28" s="25">
        <f t="shared" ca="1" si="0"/>
        <v>0</v>
      </c>
      <c r="Z28" s="25" t="b">
        <f t="shared" si="1"/>
        <v>0</v>
      </c>
      <c r="AA28" s="14">
        <f t="shared" ca="1" si="8"/>
        <v>7000</v>
      </c>
      <c r="AB28" s="14">
        <f t="shared" ca="1" si="2"/>
        <v>0</v>
      </c>
      <c r="AC28" s="14">
        <f t="shared" si="9"/>
        <v>0</v>
      </c>
      <c r="AD28" s="14">
        <f t="shared" ca="1" si="10"/>
        <v>7000</v>
      </c>
      <c r="AE28" s="14">
        <f t="shared" ca="1" si="11"/>
        <v>0</v>
      </c>
      <c r="AF28" s="14">
        <f t="shared" ca="1" si="11"/>
        <v>0</v>
      </c>
      <c r="AG28" s="14">
        <f t="shared" ca="1" si="11"/>
        <v>7000</v>
      </c>
    </row>
    <row r="29" spans="1:33" x14ac:dyDescent="0.5">
      <c r="A29" s="31"/>
      <c r="N29" s="11">
        <v>28</v>
      </c>
      <c r="O29" s="31"/>
      <c r="P29" s="13">
        <f>'CP1 - flat'!P29</f>
        <v>5000</v>
      </c>
      <c r="Q29" s="13">
        <f t="shared" si="4"/>
        <v>0</v>
      </c>
      <c r="U29" s="27" t="str">
        <f>'CP1 - flat'!U29</f>
        <v>F3</v>
      </c>
      <c r="V29" s="11" t="b">
        <f t="shared" ca="1" si="5"/>
        <v>1</v>
      </c>
      <c r="W29" s="47">
        <f t="shared" ca="1" si="6"/>
        <v>8</v>
      </c>
      <c r="X29" s="25">
        <f t="shared" ca="1" si="7"/>
        <v>0</v>
      </c>
      <c r="Y29" s="25">
        <f t="shared" ca="1" si="0"/>
        <v>0</v>
      </c>
      <c r="Z29" s="25" t="b">
        <f t="shared" si="1"/>
        <v>0</v>
      </c>
      <c r="AA29" s="14">
        <f t="shared" ca="1" si="8"/>
        <v>8000</v>
      </c>
      <c r="AB29" s="14">
        <f t="shared" ca="1" si="2"/>
        <v>0</v>
      </c>
      <c r="AC29" s="14">
        <f t="shared" si="9"/>
        <v>0</v>
      </c>
      <c r="AD29" s="14">
        <f t="shared" ca="1" si="10"/>
        <v>8000</v>
      </c>
      <c r="AE29" s="14">
        <f t="shared" ca="1" si="11"/>
        <v>0</v>
      </c>
      <c r="AF29" s="14">
        <f t="shared" ca="1" si="11"/>
        <v>0</v>
      </c>
      <c r="AG29" s="14">
        <f t="shared" ca="1" si="11"/>
        <v>8000</v>
      </c>
    </row>
    <row r="30" spans="1:33" x14ac:dyDescent="0.5">
      <c r="A30" s="31"/>
      <c r="N30" s="11">
        <v>29</v>
      </c>
      <c r="O30" s="31"/>
      <c r="P30" s="13">
        <f>'CP1 - flat'!P30</f>
        <v>5000</v>
      </c>
      <c r="Q30" s="13">
        <f t="shared" si="4"/>
        <v>0</v>
      </c>
      <c r="U30" s="27" t="str">
        <f>'CP1 - flat'!U30</f>
        <v>F4</v>
      </c>
      <c r="V30" s="11" t="b">
        <f t="shared" ca="1" si="5"/>
        <v>1</v>
      </c>
      <c r="W30" s="47">
        <f t="shared" ca="1" si="6"/>
        <v>9</v>
      </c>
      <c r="X30" s="25">
        <f t="shared" ca="1" si="7"/>
        <v>0</v>
      </c>
      <c r="Y30" s="25">
        <f t="shared" ca="1" si="0"/>
        <v>0</v>
      </c>
      <c r="Z30" s="25" t="b">
        <f t="shared" si="1"/>
        <v>0</v>
      </c>
      <c r="AA30" s="14">
        <f t="shared" ca="1" si="8"/>
        <v>9000</v>
      </c>
      <c r="AB30" s="14">
        <f t="shared" ca="1" si="2"/>
        <v>0</v>
      </c>
      <c r="AC30" s="14">
        <f t="shared" si="9"/>
        <v>0</v>
      </c>
      <c r="AD30" s="14">
        <f t="shared" ca="1" si="10"/>
        <v>9000</v>
      </c>
      <c r="AE30" s="14">
        <f t="shared" ca="1" si="11"/>
        <v>0</v>
      </c>
      <c r="AF30" s="14">
        <f t="shared" ca="1" si="11"/>
        <v>0</v>
      </c>
      <c r="AG30" s="14">
        <f t="shared" ca="1" si="11"/>
        <v>9000</v>
      </c>
    </row>
    <row r="31" spans="1:33" x14ac:dyDescent="0.5">
      <c r="A31" s="31"/>
      <c r="N31" s="11">
        <v>30</v>
      </c>
      <c r="O31" s="31"/>
      <c r="P31" s="13">
        <f>'CP1 - flat'!P31</f>
        <v>5000</v>
      </c>
      <c r="Q31" s="13">
        <f t="shared" si="4"/>
        <v>0</v>
      </c>
      <c r="U31" s="27" t="str">
        <f>'CP1 - flat'!U31</f>
        <v>F5</v>
      </c>
      <c r="V31" s="11" t="b">
        <f t="shared" ca="1" si="5"/>
        <v>0</v>
      </c>
      <c r="W31" s="47">
        <f t="shared" ca="1" si="6"/>
        <v>0</v>
      </c>
      <c r="X31" s="25">
        <f t="shared" ca="1" si="7"/>
        <v>0</v>
      </c>
      <c r="Y31" s="25">
        <f t="shared" ca="1" si="0"/>
        <v>0</v>
      </c>
      <c r="Z31" s="25" t="b">
        <f t="shared" si="1"/>
        <v>0</v>
      </c>
      <c r="AA31" s="14">
        <f t="shared" ca="1" si="8"/>
        <v>0</v>
      </c>
      <c r="AB31" s="14">
        <f t="shared" ca="1" si="2"/>
        <v>0</v>
      </c>
      <c r="AC31" s="14">
        <f t="shared" si="9"/>
        <v>0</v>
      </c>
      <c r="AD31" s="14">
        <f t="shared" ca="1" si="10"/>
        <v>0</v>
      </c>
      <c r="AE31" s="14" t="str">
        <f t="shared" ca="1" si="11"/>
        <v/>
      </c>
      <c r="AF31" s="14" t="str">
        <f t="shared" ca="1" si="11"/>
        <v/>
      </c>
      <c r="AG31" s="14" t="str">
        <f t="shared" ca="1" si="11"/>
        <v/>
      </c>
    </row>
    <row r="32" spans="1:33" ht="18.899999999999999" thickBot="1" x14ac:dyDescent="0.55000000000000004">
      <c r="A32" s="33"/>
      <c r="N32" s="11">
        <v>31</v>
      </c>
      <c r="O32" s="31"/>
      <c r="P32" s="13">
        <f>'CP1 - flat'!P32</f>
        <v>5000</v>
      </c>
      <c r="Q32" s="13">
        <f t="shared" si="4"/>
        <v>0</v>
      </c>
      <c r="U32" s="27" t="str">
        <f>'CP1 - flat'!U32</f>
        <v>G1</v>
      </c>
      <c r="V32" s="11" t="b">
        <f t="shared" ca="1" si="5"/>
        <v>1</v>
      </c>
      <c r="W32" s="47">
        <f t="shared" ca="1" si="6"/>
        <v>1</v>
      </c>
      <c r="X32" s="25">
        <f t="shared" ca="1" si="7"/>
        <v>0</v>
      </c>
      <c r="Y32" s="25">
        <f t="shared" ca="1" si="0"/>
        <v>0</v>
      </c>
      <c r="Z32" s="25" t="b">
        <f t="shared" si="1"/>
        <v>0</v>
      </c>
      <c r="AA32" s="14">
        <f t="shared" ca="1" si="8"/>
        <v>1000</v>
      </c>
      <c r="AB32" s="14">
        <f t="shared" ca="1" si="2"/>
        <v>0</v>
      </c>
      <c r="AC32" s="14">
        <f t="shared" si="9"/>
        <v>0</v>
      </c>
      <c r="AD32" s="14">
        <f t="shared" ca="1" si="10"/>
        <v>1000</v>
      </c>
      <c r="AE32" s="14">
        <f t="shared" ca="1" si="11"/>
        <v>0</v>
      </c>
      <c r="AF32" s="14">
        <f t="shared" ca="1" si="11"/>
        <v>0</v>
      </c>
      <c r="AG32" s="14">
        <f t="shared" ca="1" si="11"/>
        <v>1000</v>
      </c>
    </row>
    <row r="33" spans="14:33" x14ac:dyDescent="0.5">
      <c r="N33" s="11">
        <v>32</v>
      </c>
      <c r="O33" s="31"/>
      <c r="P33" s="13">
        <f>'CP1 - flat'!P33</f>
        <v>5000</v>
      </c>
      <c r="Q33" s="13">
        <f t="shared" si="4"/>
        <v>0</v>
      </c>
      <c r="U33" s="27" t="str">
        <f>'CP1 - flat'!U33</f>
        <v>G2</v>
      </c>
      <c r="V33" s="11" t="b">
        <f t="shared" ca="1" si="5"/>
        <v>1</v>
      </c>
      <c r="W33" s="47">
        <f t="shared" ca="1" si="6"/>
        <v>2</v>
      </c>
      <c r="X33" s="25">
        <f t="shared" ca="1" si="7"/>
        <v>0</v>
      </c>
      <c r="Y33" s="25">
        <f t="shared" ca="1" si="0"/>
        <v>0</v>
      </c>
      <c r="Z33" s="25" t="b">
        <f t="shared" si="1"/>
        <v>0</v>
      </c>
      <c r="AA33" s="14">
        <f t="shared" ca="1" si="8"/>
        <v>2000</v>
      </c>
      <c r="AB33" s="14">
        <f t="shared" ca="1" si="2"/>
        <v>0</v>
      </c>
      <c r="AC33" s="14">
        <f t="shared" si="9"/>
        <v>0</v>
      </c>
      <c r="AD33" s="14">
        <f t="shared" ca="1" si="10"/>
        <v>2000</v>
      </c>
      <c r="AE33" s="14">
        <f t="shared" ca="1" si="11"/>
        <v>0</v>
      </c>
      <c r="AF33" s="14">
        <f t="shared" ca="1" si="11"/>
        <v>0</v>
      </c>
      <c r="AG33" s="14">
        <f t="shared" ca="1" si="11"/>
        <v>2000</v>
      </c>
    </row>
    <row r="34" spans="14:33" x14ac:dyDescent="0.5">
      <c r="N34" s="11">
        <v>33</v>
      </c>
      <c r="O34" s="31"/>
      <c r="P34" s="13">
        <f>'CP1 - flat'!P34</f>
        <v>5000</v>
      </c>
      <c r="Q34" s="13">
        <f t="shared" si="4"/>
        <v>0</v>
      </c>
      <c r="U34" s="27" t="str">
        <f>'CP1 - flat'!U34</f>
        <v>G3</v>
      </c>
      <c r="V34" s="11" t="b">
        <f t="shared" ca="1" si="5"/>
        <v>1</v>
      </c>
      <c r="W34" s="47">
        <f t="shared" ca="1" si="6"/>
        <v>3</v>
      </c>
      <c r="X34" s="25">
        <f t="shared" ca="1" si="7"/>
        <v>0</v>
      </c>
      <c r="Y34" s="25">
        <f t="shared" ref="Y34:Y61" ca="1" si="13">IF(ROW(INDIRECT(U34))&lt;&gt;$I$33, (OFFSET(INDIRECT(U34),1,0)),0)+IF(COLUMN(INDIRECT(U34))&lt;&gt;$I$34, (OFFSET(INDIRECT(U34),0,1)),0)+IF(ROW(INDIRECT(U34))&lt;&gt;1, (OFFSET(INDIRECT(U34),-1,0)),0)+IF(COLUMN(INDIRECT(U34))&lt;&gt;1, (OFFSET(INDIRECT(U34),0,-1)),0)</f>
        <v>0</v>
      </c>
      <c r="Z34" s="25" t="b">
        <f t="shared" ref="Z34:Z61" si="14">OR(U34=$A$20,U34=$A$21,U34=$A$22,U34=$A$23,U34=$A$24,U34=$A$25,U34=$A$26,U34=$A$27,U34=$A$28,U34=$A$29,U34=$A$30,U34=$A$31,U34=$A$32)</f>
        <v>0</v>
      </c>
      <c r="AA34" s="14">
        <f t="shared" ca="1" si="8"/>
        <v>3000</v>
      </c>
      <c r="AB34" s="14">
        <f t="shared" ref="AB34:AB61" ca="1" si="15">X34*($C$12+Y34*$C$13+Z34*$C$15)</f>
        <v>0</v>
      </c>
      <c r="AC34" s="14">
        <f t="shared" si="9"/>
        <v>0</v>
      </c>
      <c r="AD34" s="14">
        <f t="shared" ca="1" si="10"/>
        <v>3000</v>
      </c>
      <c r="AE34" s="14">
        <f t="shared" ca="1" si="11"/>
        <v>0</v>
      </c>
      <c r="AF34" s="14">
        <f t="shared" ca="1" si="11"/>
        <v>0</v>
      </c>
      <c r="AG34" s="14">
        <f t="shared" ca="1" si="11"/>
        <v>3000</v>
      </c>
    </row>
    <row r="35" spans="14:33" x14ac:dyDescent="0.5">
      <c r="N35" s="11">
        <v>34</v>
      </c>
      <c r="O35" s="31"/>
      <c r="P35" s="13">
        <f>'CP1 - flat'!P35</f>
        <v>5000</v>
      </c>
      <c r="Q35" s="13">
        <f t="shared" si="4"/>
        <v>0</v>
      </c>
      <c r="U35" s="27" t="str">
        <f>'CP1 - flat'!U35</f>
        <v>G4</v>
      </c>
      <c r="V35" s="11" t="b">
        <f t="shared" ca="1" si="5"/>
        <v>1</v>
      </c>
      <c r="W35" s="47">
        <f t="shared" ca="1" si="6"/>
        <v>4</v>
      </c>
      <c r="X35" s="25">
        <f t="shared" ca="1" si="7"/>
        <v>0</v>
      </c>
      <c r="Y35" s="25">
        <f t="shared" ca="1" si="13"/>
        <v>0</v>
      </c>
      <c r="Z35" s="25" t="b">
        <f t="shared" si="14"/>
        <v>0</v>
      </c>
      <c r="AA35" s="14">
        <f t="shared" ca="1" si="8"/>
        <v>4000</v>
      </c>
      <c r="AB35" s="14">
        <f t="shared" ca="1" si="15"/>
        <v>0</v>
      </c>
      <c r="AC35" s="14">
        <f t="shared" si="9"/>
        <v>0</v>
      </c>
      <c r="AD35" s="14">
        <f t="shared" ca="1" si="10"/>
        <v>4000</v>
      </c>
      <c r="AE35" s="14">
        <f t="shared" ca="1" si="11"/>
        <v>0</v>
      </c>
      <c r="AF35" s="14">
        <f t="shared" ca="1" si="11"/>
        <v>0</v>
      </c>
      <c r="AG35" s="14">
        <f t="shared" ca="1" si="11"/>
        <v>4000</v>
      </c>
    </row>
    <row r="36" spans="14:33" x14ac:dyDescent="0.5">
      <c r="N36" s="11">
        <v>35</v>
      </c>
      <c r="O36" s="31"/>
      <c r="P36" s="13">
        <f>'CP1 - flat'!P36</f>
        <v>5000</v>
      </c>
      <c r="Q36" s="13">
        <f t="shared" si="4"/>
        <v>0</v>
      </c>
      <c r="U36" s="27" t="str">
        <f>'CP1 - flat'!U36</f>
        <v>G5</v>
      </c>
      <c r="V36" s="11" t="b">
        <f t="shared" ca="1" si="5"/>
        <v>0</v>
      </c>
      <c r="W36" s="47">
        <f t="shared" ca="1" si="6"/>
        <v>0</v>
      </c>
      <c r="X36" s="25">
        <f t="shared" ca="1" si="7"/>
        <v>0</v>
      </c>
      <c r="Y36" s="25">
        <f t="shared" ca="1" si="13"/>
        <v>0</v>
      </c>
      <c r="Z36" s="25" t="b">
        <f t="shared" si="14"/>
        <v>0</v>
      </c>
      <c r="AA36" s="14">
        <f t="shared" ca="1" si="8"/>
        <v>0</v>
      </c>
      <c r="AB36" s="14">
        <f t="shared" ca="1" si="15"/>
        <v>0</v>
      </c>
      <c r="AC36" s="14">
        <f t="shared" si="9"/>
        <v>0</v>
      </c>
      <c r="AD36" s="14">
        <f t="shared" ca="1" si="10"/>
        <v>0</v>
      </c>
      <c r="AE36" s="14" t="str">
        <f t="shared" ca="1" si="11"/>
        <v/>
      </c>
      <c r="AF36" s="14" t="str">
        <f t="shared" ca="1" si="11"/>
        <v/>
      </c>
      <c r="AG36" s="14" t="str">
        <f t="shared" ca="1" si="11"/>
        <v/>
      </c>
    </row>
    <row r="37" spans="14:33" x14ac:dyDescent="0.5">
      <c r="N37" s="11">
        <v>36</v>
      </c>
      <c r="O37" s="31"/>
      <c r="P37" s="13">
        <f>'CP1 - flat'!P37</f>
        <v>5000</v>
      </c>
      <c r="Q37" s="13">
        <f t="shared" si="4"/>
        <v>0</v>
      </c>
      <c r="U37" s="27" t="str">
        <f>'CP1 - flat'!U37</f>
        <v>H1</v>
      </c>
      <c r="V37" s="11" t="b">
        <f t="shared" ca="1" si="5"/>
        <v>1</v>
      </c>
      <c r="W37" s="47">
        <f t="shared" ca="1" si="6"/>
        <v>6</v>
      </c>
      <c r="X37" s="25">
        <f t="shared" ca="1" si="7"/>
        <v>0</v>
      </c>
      <c r="Y37" s="25">
        <f t="shared" ca="1" si="13"/>
        <v>0</v>
      </c>
      <c r="Z37" s="25" t="b">
        <f t="shared" si="14"/>
        <v>0</v>
      </c>
      <c r="AA37" s="14">
        <f t="shared" ca="1" si="8"/>
        <v>6000</v>
      </c>
      <c r="AB37" s="14">
        <f t="shared" ca="1" si="15"/>
        <v>0</v>
      </c>
      <c r="AC37" s="14">
        <f t="shared" si="9"/>
        <v>0</v>
      </c>
      <c r="AD37" s="14">
        <f t="shared" ca="1" si="10"/>
        <v>6000</v>
      </c>
      <c r="AE37" s="14">
        <f t="shared" ca="1" si="11"/>
        <v>0</v>
      </c>
      <c r="AF37" s="14">
        <f t="shared" ca="1" si="11"/>
        <v>0</v>
      </c>
      <c r="AG37" s="14">
        <f t="shared" ca="1" si="11"/>
        <v>6000</v>
      </c>
    </row>
    <row r="38" spans="14:33" x14ac:dyDescent="0.5">
      <c r="N38" s="11">
        <v>37</v>
      </c>
      <c r="O38" s="31"/>
      <c r="P38" s="13">
        <f>'CP1 - flat'!P38</f>
        <v>5000</v>
      </c>
      <c r="Q38" s="13">
        <f t="shared" si="4"/>
        <v>0</v>
      </c>
      <c r="U38" s="27" t="str">
        <f>'CP1 - flat'!U38</f>
        <v>H2</v>
      </c>
      <c r="V38" s="11" t="b">
        <f t="shared" ca="1" si="5"/>
        <v>1</v>
      </c>
      <c r="W38" s="47">
        <f t="shared" ca="1" si="6"/>
        <v>7</v>
      </c>
      <c r="X38" s="25">
        <f t="shared" ca="1" si="7"/>
        <v>0</v>
      </c>
      <c r="Y38" s="25">
        <f t="shared" ca="1" si="13"/>
        <v>0</v>
      </c>
      <c r="Z38" s="25" t="b">
        <f t="shared" si="14"/>
        <v>0</v>
      </c>
      <c r="AA38" s="14">
        <f t="shared" ca="1" si="8"/>
        <v>7000</v>
      </c>
      <c r="AB38" s="14">
        <f t="shared" ca="1" si="15"/>
        <v>0</v>
      </c>
      <c r="AC38" s="14">
        <f t="shared" si="9"/>
        <v>0</v>
      </c>
      <c r="AD38" s="14">
        <f t="shared" ca="1" si="10"/>
        <v>7000</v>
      </c>
      <c r="AE38" s="14">
        <f t="shared" ca="1" si="11"/>
        <v>0</v>
      </c>
      <c r="AF38" s="14">
        <f t="shared" ca="1" si="11"/>
        <v>0</v>
      </c>
      <c r="AG38" s="14">
        <f t="shared" ca="1" si="11"/>
        <v>7000</v>
      </c>
    </row>
    <row r="39" spans="14:33" x14ac:dyDescent="0.5">
      <c r="N39" s="11">
        <v>38</v>
      </c>
      <c r="O39" s="31"/>
      <c r="P39" s="13">
        <f>'CP1 - flat'!P39</f>
        <v>5000</v>
      </c>
      <c r="Q39" s="13">
        <f t="shared" si="4"/>
        <v>0</v>
      </c>
      <c r="U39" s="27" t="str">
        <f>'CP1 - flat'!U39</f>
        <v>H3</v>
      </c>
      <c r="V39" s="11" t="b">
        <f t="shared" ca="1" si="5"/>
        <v>1</v>
      </c>
      <c r="W39" s="47">
        <f t="shared" ca="1" si="6"/>
        <v>8</v>
      </c>
      <c r="X39" s="25">
        <f t="shared" ca="1" si="7"/>
        <v>0</v>
      </c>
      <c r="Y39" s="25">
        <f t="shared" ca="1" si="13"/>
        <v>0</v>
      </c>
      <c r="Z39" s="25" t="b">
        <f t="shared" si="14"/>
        <v>0</v>
      </c>
      <c r="AA39" s="14">
        <f t="shared" ca="1" si="8"/>
        <v>8000</v>
      </c>
      <c r="AB39" s="14">
        <f t="shared" ca="1" si="15"/>
        <v>0</v>
      </c>
      <c r="AC39" s="14">
        <f t="shared" si="9"/>
        <v>0</v>
      </c>
      <c r="AD39" s="14">
        <f t="shared" ca="1" si="10"/>
        <v>8000</v>
      </c>
      <c r="AE39" s="14">
        <f t="shared" ca="1" si="11"/>
        <v>0</v>
      </c>
      <c r="AF39" s="14">
        <f t="shared" ca="1" si="11"/>
        <v>0</v>
      </c>
      <c r="AG39" s="14">
        <f t="shared" ca="1" si="11"/>
        <v>8000</v>
      </c>
    </row>
    <row r="40" spans="14:33" x14ac:dyDescent="0.5">
      <c r="N40" s="11">
        <v>39</v>
      </c>
      <c r="O40" s="31"/>
      <c r="P40" s="13">
        <f>'CP1 - flat'!P40</f>
        <v>5000</v>
      </c>
      <c r="Q40" s="13">
        <f t="shared" si="4"/>
        <v>0</v>
      </c>
      <c r="U40" s="27" t="str">
        <f>'CP1 - flat'!U40</f>
        <v>H4</v>
      </c>
      <c r="V40" s="11" t="b">
        <f t="shared" ca="1" si="5"/>
        <v>1</v>
      </c>
      <c r="W40" s="47">
        <f t="shared" ca="1" si="6"/>
        <v>9</v>
      </c>
      <c r="X40" s="25">
        <f t="shared" ca="1" si="7"/>
        <v>0</v>
      </c>
      <c r="Y40" s="25">
        <f t="shared" ca="1" si="13"/>
        <v>0</v>
      </c>
      <c r="Z40" s="25" t="b">
        <f t="shared" si="14"/>
        <v>0</v>
      </c>
      <c r="AA40" s="14">
        <f t="shared" ca="1" si="8"/>
        <v>9000</v>
      </c>
      <c r="AB40" s="14">
        <f t="shared" ca="1" si="15"/>
        <v>0</v>
      </c>
      <c r="AC40" s="14">
        <f t="shared" si="9"/>
        <v>0</v>
      </c>
      <c r="AD40" s="14">
        <f t="shared" ca="1" si="10"/>
        <v>9000</v>
      </c>
      <c r="AE40" s="14">
        <f t="shared" ca="1" si="11"/>
        <v>0</v>
      </c>
      <c r="AF40" s="14">
        <f t="shared" ca="1" si="11"/>
        <v>0</v>
      </c>
      <c r="AG40" s="14">
        <f t="shared" ca="1" si="11"/>
        <v>9000</v>
      </c>
    </row>
    <row r="41" spans="14:33" x14ac:dyDescent="0.5">
      <c r="N41" s="11">
        <v>40</v>
      </c>
      <c r="O41" s="31"/>
      <c r="P41" s="13">
        <f>'CP1 - flat'!P41</f>
        <v>5000</v>
      </c>
      <c r="Q41" s="13">
        <f t="shared" si="4"/>
        <v>0</v>
      </c>
      <c r="U41" s="27" t="str">
        <f>'CP1 - flat'!U41</f>
        <v>H5</v>
      </c>
      <c r="V41" s="11" t="b">
        <f t="shared" ca="1" si="5"/>
        <v>0</v>
      </c>
      <c r="W41" s="47">
        <f t="shared" ca="1" si="6"/>
        <v>0</v>
      </c>
      <c r="X41" s="25">
        <f t="shared" ca="1" si="7"/>
        <v>0</v>
      </c>
      <c r="Y41" s="25">
        <f t="shared" ca="1" si="13"/>
        <v>0</v>
      </c>
      <c r="Z41" s="25" t="b">
        <f t="shared" si="14"/>
        <v>0</v>
      </c>
      <c r="AA41" s="14">
        <f t="shared" ca="1" si="8"/>
        <v>0</v>
      </c>
      <c r="AB41" s="14">
        <f t="shared" ca="1" si="15"/>
        <v>0</v>
      </c>
      <c r="AC41" s="14">
        <f t="shared" si="9"/>
        <v>0</v>
      </c>
      <c r="AD41" s="14">
        <f t="shared" ca="1" si="10"/>
        <v>0</v>
      </c>
      <c r="AE41" s="14" t="str">
        <f t="shared" ca="1" si="11"/>
        <v/>
      </c>
      <c r="AF41" s="14" t="str">
        <f t="shared" ca="1" si="11"/>
        <v/>
      </c>
      <c r="AG41" s="14" t="str">
        <f t="shared" ca="1" si="11"/>
        <v/>
      </c>
    </row>
    <row r="42" spans="14:33" x14ac:dyDescent="0.5">
      <c r="N42" s="11">
        <v>41</v>
      </c>
      <c r="O42" s="31"/>
      <c r="P42" s="13">
        <f>'CP1 - flat'!P42</f>
        <v>5000</v>
      </c>
      <c r="Q42" s="13">
        <f t="shared" si="4"/>
        <v>0</v>
      </c>
      <c r="U42" s="27" t="str">
        <f>'CP1 - flat'!U42</f>
        <v>I1</v>
      </c>
      <c r="V42" s="11" t="b">
        <f t="shared" ca="1" si="5"/>
        <v>1</v>
      </c>
      <c r="W42" s="47">
        <f t="shared" ca="1" si="6"/>
        <v>1</v>
      </c>
      <c r="X42" s="25">
        <f t="shared" ca="1" si="7"/>
        <v>0</v>
      </c>
      <c r="Y42" s="25">
        <f t="shared" ca="1" si="13"/>
        <v>0</v>
      </c>
      <c r="Z42" s="25" t="b">
        <f t="shared" si="14"/>
        <v>0</v>
      </c>
      <c r="AA42" s="14">
        <f t="shared" ca="1" si="8"/>
        <v>1000</v>
      </c>
      <c r="AB42" s="14">
        <f t="shared" ca="1" si="15"/>
        <v>0</v>
      </c>
      <c r="AC42" s="14">
        <f t="shared" si="9"/>
        <v>0</v>
      </c>
      <c r="AD42" s="14">
        <f t="shared" ca="1" si="10"/>
        <v>1000</v>
      </c>
      <c r="AE42" s="14">
        <f t="shared" ca="1" si="11"/>
        <v>0</v>
      </c>
      <c r="AF42" s="14">
        <f t="shared" ca="1" si="11"/>
        <v>0</v>
      </c>
      <c r="AG42" s="14">
        <f t="shared" ca="1" si="11"/>
        <v>1000</v>
      </c>
    </row>
    <row r="43" spans="14:33" x14ac:dyDescent="0.5">
      <c r="N43" s="11">
        <v>42</v>
      </c>
      <c r="O43" s="31"/>
      <c r="P43" s="13">
        <f>'CP1 - flat'!P43</f>
        <v>5000</v>
      </c>
      <c r="Q43" s="13">
        <f t="shared" si="4"/>
        <v>0</v>
      </c>
      <c r="U43" s="27" t="str">
        <f>'CP1 - flat'!U43</f>
        <v>I2</v>
      </c>
      <c r="V43" s="11" t="b">
        <f t="shared" ca="1" si="5"/>
        <v>1</v>
      </c>
      <c r="W43" s="47">
        <f t="shared" ca="1" si="6"/>
        <v>2</v>
      </c>
      <c r="X43" s="25">
        <f t="shared" ca="1" si="7"/>
        <v>0</v>
      </c>
      <c r="Y43" s="25">
        <f t="shared" ca="1" si="13"/>
        <v>0</v>
      </c>
      <c r="Z43" s="25" t="b">
        <f t="shared" si="14"/>
        <v>0</v>
      </c>
      <c r="AA43" s="14">
        <f t="shared" ca="1" si="8"/>
        <v>2000</v>
      </c>
      <c r="AB43" s="14">
        <f t="shared" ca="1" si="15"/>
        <v>0</v>
      </c>
      <c r="AC43" s="14">
        <f t="shared" si="9"/>
        <v>0</v>
      </c>
      <c r="AD43" s="14">
        <f t="shared" ca="1" si="10"/>
        <v>2000</v>
      </c>
      <c r="AE43" s="14">
        <f t="shared" ca="1" si="11"/>
        <v>0</v>
      </c>
      <c r="AF43" s="14">
        <f t="shared" ca="1" si="11"/>
        <v>0</v>
      </c>
      <c r="AG43" s="14">
        <f t="shared" ca="1" si="11"/>
        <v>2000</v>
      </c>
    </row>
    <row r="44" spans="14:33" x14ac:dyDescent="0.5">
      <c r="N44" s="11">
        <v>43</v>
      </c>
      <c r="O44" s="31"/>
      <c r="P44" s="13">
        <f>'CP1 - flat'!P44</f>
        <v>5000</v>
      </c>
      <c r="Q44" s="13">
        <f t="shared" si="4"/>
        <v>0</v>
      </c>
      <c r="U44" s="27" t="str">
        <f>'CP1 - flat'!U44</f>
        <v>I3</v>
      </c>
      <c r="V44" s="11" t="b">
        <f t="shared" ca="1" si="5"/>
        <v>1</v>
      </c>
      <c r="W44" s="47">
        <f t="shared" ca="1" si="6"/>
        <v>3</v>
      </c>
      <c r="X44" s="25">
        <f t="shared" ca="1" si="7"/>
        <v>0</v>
      </c>
      <c r="Y44" s="25">
        <f t="shared" ca="1" si="13"/>
        <v>0</v>
      </c>
      <c r="Z44" s="25" t="b">
        <f t="shared" si="14"/>
        <v>0</v>
      </c>
      <c r="AA44" s="14">
        <f t="shared" ca="1" si="8"/>
        <v>3000</v>
      </c>
      <c r="AB44" s="14">
        <f t="shared" ca="1" si="15"/>
        <v>0</v>
      </c>
      <c r="AC44" s="14">
        <f t="shared" si="9"/>
        <v>0</v>
      </c>
      <c r="AD44" s="14">
        <f t="shared" ca="1" si="10"/>
        <v>3000</v>
      </c>
      <c r="AE44" s="14">
        <f t="shared" ca="1" si="11"/>
        <v>0</v>
      </c>
      <c r="AF44" s="14">
        <f t="shared" ca="1" si="11"/>
        <v>0</v>
      </c>
      <c r="AG44" s="14">
        <f t="shared" ca="1" si="11"/>
        <v>3000</v>
      </c>
    </row>
    <row r="45" spans="14:33" x14ac:dyDescent="0.5">
      <c r="N45" s="11">
        <v>44</v>
      </c>
      <c r="O45" s="31"/>
      <c r="P45" s="13">
        <f>'CP1 - flat'!P45</f>
        <v>5000</v>
      </c>
      <c r="Q45" s="13">
        <f t="shared" si="4"/>
        <v>0</v>
      </c>
      <c r="U45" s="27" t="str">
        <f>'CP1 - flat'!U45</f>
        <v>I4</v>
      </c>
      <c r="V45" s="11" t="b">
        <f t="shared" ca="1" si="5"/>
        <v>1</v>
      </c>
      <c r="W45" s="47">
        <f t="shared" ca="1" si="6"/>
        <v>4</v>
      </c>
      <c r="X45" s="25">
        <f t="shared" ca="1" si="7"/>
        <v>0</v>
      </c>
      <c r="Y45" s="25">
        <f t="shared" ca="1" si="13"/>
        <v>0</v>
      </c>
      <c r="Z45" s="25" t="b">
        <f t="shared" si="14"/>
        <v>0</v>
      </c>
      <c r="AA45" s="14">
        <f t="shared" ca="1" si="8"/>
        <v>4000</v>
      </c>
      <c r="AB45" s="14">
        <f t="shared" ca="1" si="15"/>
        <v>0</v>
      </c>
      <c r="AC45" s="14">
        <f t="shared" si="9"/>
        <v>0</v>
      </c>
      <c r="AD45" s="14">
        <f t="shared" ca="1" si="10"/>
        <v>4000</v>
      </c>
      <c r="AE45" s="14">
        <f t="shared" ca="1" si="11"/>
        <v>0</v>
      </c>
      <c r="AF45" s="14">
        <f t="shared" ca="1" si="11"/>
        <v>0</v>
      </c>
      <c r="AG45" s="14">
        <f t="shared" ca="1" si="11"/>
        <v>4000</v>
      </c>
    </row>
    <row r="46" spans="14:33" x14ac:dyDescent="0.5">
      <c r="N46" s="11">
        <v>45</v>
      </c>
      <c r="O46" s="31"/>
      <c r="P46" s="13">
        <f>'CP1 - flat'!P46</f>
        <v>5000</v>
      </c>
      <c r="Q46" s="13">
        <f t="shared" si="4"/>
        <v>0</v>
      </c>
      <c r="U46" s="27" t="str">
        <f>'CP1 - flat'!U46</f>
        <v>I5</v>
      </c>
      <c r="V46" s="11" t="b">
        <f t="shared" ca="1" si="5"/>
        <v>0</v>
      </c>
      <c r="W46" s="47">
        <f t="shared" ca="1" si="6"/>
        <v>0</v>
      </c>
      <c r="X46" s="25">
        <f t="shared" ca="1" si="7"/>
        <v>0</v>
      </c>
      <c r="Y46" s="25">
        <f t="shared" ca="1" si="13"/>
        <v>0</v>
      </c>
      <c r="Z46" s="25" t="b">
        <f t="shared" si="14"/>
        <v>0</v>
      </c>
      <c r="AA46" s="14">
        <f t="shared" ca="1" si="8"/>
        <v>0</v>
      </c>
      <c r="AB46" s="14">
        <f t="shared" ca="1" si="15"/>
        <v>0</v>
      </c>
      <c r="AC46" s="14">
        <f t="shared" si="9"/>
        <v>0</v>
      </c>
      <c r="AD46" s="14">
        <f t="shared" ca="1" si="10"/>
        <v>0</v>
      </c>
      <c r="AE46" s="14" t="str">
        <f t="shared" ca="1" si="11"/>
        <v/>
      </c>
      <c r="AF46" s="14" t="str">
        <f t="shared" ca="1" si="11"/>
        <v/>
      </c>
      <c r="AG46" s="14" t="str">
        <f t="shared" ca="1" si="11"/>
        <v/>
      </c>
    </row>
    <row r="47" spans="14:33" x14ac:dyDescent="0.5">
      <c r="N47" s="11">
        <v>46</v>
      </c>
      <c r="O47" s="31"/>
      <c r="P47" s="13">
        <f>'CP1 - flat'!P47</f>
        <v>5000</v>
      </c>
      <c r="Q47" s="13">
        <f t="shared" si="4"/>
        <v>0</v>
      </c>
      <c r="U47" s="27" t="str">
        <f>'CP1 - flat'!U47</f>
        <v>J1</v>
      </c>
      <c r="V47" s="11" t="b">
        <f t="shared" ca="1" si="5"/>
        <v>1</v>
      </c>
      <c r="W47" s="47">
        <f t="shared" ca="1" si="6"/>
        <v>6</v>
      </c>
      <c r="X47" s="25">
        <f t="shared" ca="1" si="7"/>
        <v>0</v>
      </c>
      <c r="Y47" s="25">
        <f t="shared" ca="1" si="13"/>
        <v>0</v>
      </c>
      <c r="Z47" s="25" t="b">
        <f t="shared" si="14"/>
        <v>0</v>
      </c>
      <c r="AA47" s="14">
        <f t="shared" ca="1" si="8"/>
        <v>6000</v>
      </c>
      <c r="AB47" s="14">
        <f t="shared" ca="1" si="15"/>
        <v>0</v>
      </c>
      <c r="AC47" s="14">
        <f t="shared" si="9"/>
        <v>0</v>
      </c>
      <c r="AD47" s="14">
        <f t="shared" ca="1" si="10"/>
        <v>6000</v>
      </c>
      <c r="AE47" s="14">
        <f t="shared" ca="1" si="11"/>
        <v>0</v>
      </c>
      <c r="AF47" s="14">
        <f t="shared" ca="1" si="11"/>
        <v>0</v>
      </c>
      <c r="AG47" s="14">
        <f t="shared" ca="1" si="11"/>
        <v>6000</v>
      </c>
    </row>
    <row r="48" spans="14:33" x14ac:dyDescent="0.5">
      <c r="N48" s="11">
        <v>47</v>
      </c>
      <c r="O48" s="31"/>
      <c r="P48" s="13">
        <f>'CP1 - flat'!P48</f>
        <v>5000</v>
      </c>
      <c r="Q48" s="13">
        <f t="shared" si="4"/>
        <v>0</v>
      </c>
      <c r="U48" s="27" t="str">
        <f>'CP1 - flat'!U48</f>
        <v>J2</v>
      </c>
      <c r="V48" s="11" t="b">
        <f t="shared" ca="1" si="5"/>
        <v>1</v>
      </c>
      <c r="W48" s="47">
        <f t="shared" ca="1" si="6"/>
        <v>7</v>
      </c>
      <c r="X48" s="25">
        <f t="shared" ca="1" si="7"/>
        <v>0</v>
      </c>
      <c r="Y48" s="25">
        <f t="shared" ca="1" si="13"/>
        <v>0</v>
      </c>
      <c r="Z48" s="25" t="b">
        <f t="shared" si="14"/>
        <v>0</v>
      </c>
      <c r="AA48" s="14">
        <f t="shared" ca="1" si="8"/>
        <v>7000</v>
      </c>
      <c r="AB48" s="14">
        <f t="shared" ca="1" si="15"/>
        <v>0</v>
      </c>
      <c r="AC48" s="14">
        <f t="shared" si="9"/>
        <v>0</v>
      </c>
      <c r="AD48" s="14">
        <f t="shared" ca="1" si="10"/>
        <v>7000</v>
      </c>
      <c r="AE48" s="14">
        <f t="shared" ca="1" si="11"/>
        <v>0</v>
      </c>
      <c r="AF48" s="14">
        <f t="shared" ca="1" si="11"/>
        <v>0</v>
      </c>
      <c r="AG48" s="14">
        <f t="shared" ca="1" si="11"/>
        <v>7000</v>
      </c>
    </row>
    <row r="49" spans="14:33" x14ac:dyDescent="0.5">
      <c r="N49" s="11">
        <v>48</v>
      </c>
      <c r="O49" s="31"/>
      <c r="P49" s="13">
        <f>'CP1 - flat'!P49</f>
        <v>5000</v>
      </c>
      <c r="Q49" s="13">
        <f t="shared" si="4"/>
        <v>0</v>
      </c>
      <c r="U49" s="27" t="str">
        <f>'CP1 - flat'!U49</f>
        <v>J3</v>
      </c>
      <c r="V49" s="11" t="b">
        <f t="shared" ca="1" si="5"/>
        <v>1</v>
      </c>
      <c r="W49" s="47">
        <f t="shared" ca="1" si="6"/>
        <v>8</v>
      </c>
      <c r="X49" s="25">
        <f t="shared" ca="1" si="7"/>
        <v>0</v>
      </c>
      <c r="Y49" s="25">
        <f t="shared" ca="1" si="13"/>
        <v>0</v>
      </c>
      <c r="Z49" s="25" t="b">
        <f t="shared" si="14"/>
        <v>0</v>
      </c>
      <c r="AA49" s="14">
        <f t="shared" ca="1" si="8"/>
        <v>8000</v>
      </c>
      <c r="AB49" s="14">
        <f t="shared" ca="1" si="15"/>
        <v>0</v>
      </c>
      <c r="AC49" s="14">
        <f t="shared" si="9"/>
        <v>0</v>
      </c>
      <c r="AD49" s="14">
        <f t="shared" ca="1" si="10"/>
        <v>8000</v>
      </c>
      <c r="AE49" s="14">
        <f t="shared" ca="1" si="11"/>
        <v>0</v>
      </c>
      <c r="AF49" s="14">
        <f t="shared" ca="1" si="11"/>
        <v>0</v>
      </c>
      <c r="AG49" s="14">
        <f t="shared" ca="1" si="11"/>
        <v>8000</v>
      </c>
    </row>
    <row r="50" spans="14:33" x14ac:dyDescent="0.5">
      <c r="N50" s="11">
        <v>49</v>
      </c>
      <c r="O50" s="31"/>
      <c r="P50" s="13">
        <f>'CP1 - flat'!P50</f>
        <v>5000</v>
      </c>
      <c r="Q50" s="13">
        <f t="shared" si="4"/>
        <v>0</v>
      </c>
      <c r="U50" s="27" t="str">
        <f>'CP1 - flat'!U50</f>
        <v>J4</v>
      </c>
      <c r="V50" s="11" t="b">
        <f t="shared" ca="1" si="5"/>
        <v>1</v>
      </c>
      <c r="W50" s="47">
        <f t="shared" ca="1" si="6"/>
        <v>9</v>
      </c>
      <c r="X50" s="25">
        <f t="shared" ca="1" si="7"/>
        <v>0</v>
      </c>
      <c r="Y50" s="25">
        <f t="shared" ca="1" si="13"/>
        <v>0</v>
      </c>
      <c r="Z50" s="25" t="b">
        <f t="shared" si="14"/>
        <v>0</v>
      </c>
      <c r="AA50" s="14">
        <f t="shared" ca="1" si="8"/>
        <v>9000</v>
      </c>
      <c r="AB50" s="14">
        <f t="shared" ca="1" si="15"/>
        <v>0</v>
      </c>
      <c r="AC50" s="14">
        <f t="shared" si="9"/>
        <v>0</v>
      </c>
      <c r="AD50" s="14">
        <f t="shared" ca="1" si="10"/>
        <v>9000</v>
      </c>
      <c r="AE50" s="14">
        <f t="shared" ca="1" si="11"/>
        <v>0</v>
      </c>
      <c r="AF50" s="14">
        <f t="shared" ca="1" si="11"/>
        <v>0</v>
      </c>
      <c r="AG50" s="14">
        <f t="shared" ca="1" si="11"/>
        <v>9000</v>
      </c>
    </row>
    <row r="51" spans="14:33" x14ac:dyDescent="0.5">
      <c r="N51" s="11">
        <v>50</v>
      </c>
      <c r="O51" s="31"/>
      <c r="P51" s="13">
        <f>'CP1 - flat'!P51</f>
        <v>5000</v>
      </c>
      <c r="Q51" s="13">
        <f t="shared" si="4"/>
        <v>0</v>
      </c>
      <c r="U51" s="27" t="str">
        <f>'CP1 - flat'!U51</f>
        <v>J5</v>
      </c>
      <c r="V51" s="11" t="b">
        <f t="shared" ca="1" si="5"/>
        <v>0</v>
      </c>
      <c r="W51" s="47">
        <f t="shared" ca="1" si="6"/>
        <v>0</v>
      </c>
      <c r="X51" s="25">
        <f t="shared" ca="1" si="7"/>
        <v>0</v>
      </c>
      <c r="Y51" s="25">
        <f t="shared" ca="1" si="13"/>
        <v>0</v>
      </c>
      <c r="Z51" s="25" t="b">
        <f t="shared" si="14"/>
        <v>0</v>
      </c>
      <c r="AA51" s="14">
        <f t="shared" ca="1" si="8"/>
        <v>0</v>
      </c>
      <c r="AB51" s="14">
        <f t="shared" ca="1" si="15"/>
        <v>0</v>
      </c>
      <c r="AC51" s="14">
        <f t="shared" si="9"/>
        <v>0</v>
      </c>
      <c r="AD51" s="14">
        <f t="shared" ca="1" si="10"/>
        <v>0</v>
      </c>
      <c r="AE51" s="14" t="str">
        <f t="shared" ca="1" si="11"/>
        <v/>
      </c>
      <c r="AF51" s="14" t="str">
        <f t="shared" ca="1" si="11"/>
        <v/>
      </c>
      <c r="AG51" s="14" t="str">
        <f t="shared" ca="1" si="11"/>
        <v/>
      </c>
    </row>
    <row r="52" spans="14:33" x14ac:dyDescent="0.5">
      <c r="N52" s="11">
        <v>51</v>
      </c>
      <c r="O52" s="31"/>
      <c r="P52" s="13">
        <f>'CP1 - flat'!P52</f>
        <v>5000</v>
      </c>
      <c r="Q52" s="13">
        <f t="shared" si="4"/>
        <v>0</v>
      </c>
      <c r="U52" s="27" t="str">
        <f>'CP1 - flat'!U52</f>
        <v>K1</v>
      </c>
      <c r="V52" s="11" t="b">
        <f t="shared" ca="1" si="5"/>
        <v>1</v>
      </c>
      <c r="W52" s="47">
        <f t="shared" ca="1" si="6"/>
        <v>1</v>
      </c>
      <c r="X52" s="25">
        <f t="shared" ca="1" si="7"/>
        <v>0</v>
      </c>
      <c r="Y52" s="25">
        <f t="shared" ca="1" si="13"/>
        <v>0</v>
      </c>
      <c r="Z52" s="25" t="b">
        <f t="shared" si="14"/>
        <v>0</v>
      </c>
      <c r="AA52" s="14">
        <f t="shared" ca="1" si="8"/>
        <v>1000</v>
      </c>
      <c r="AB52" s="14">
        <f t="shared" ca="1" si="15"/>
        <v>0</v>
      </c>
      <c r="AC52" s="14">
        <f t="shared" si="9"/>
        <v>0</v>
      </c>
      <c r="AD52" s="14">
        <f t="shared" ca="1" si="10"/>
        <v>1000</v>
      </c>
      <c r="AE52" s="14">
        <f t="shared" ca="1" si="11"/>
        <v>0</v>
      </c>
      <c r="AF52" s="14">
        <f t="shared" ca="1" si="11"/>
        <v>0</v>
      </c>
      <c r="AG52" s="14">
        <f t="shared" ca="1" si="11"/>
        <v>1000</v>
      </c>
    </row>
    <row r="53" spans="14:33" x14ac:dyDescent="0.5">
      <c r="N53" s="11">
        <v>52</v>
      </c>
      <c r="O53" s="31"/>
      <c r="P53" s="13">
        <f>'CP1 - flat'!P53</f>
        <v>5000</v>
      </c>
      <c r="Q53" s="13">
        <f t="shared" si="4"/>
        <v>0</v>
      </c>
      <c r="U53" s="27" t="str">
        <f>'CP1 - flat'!U53</f>
        <v>K2</v>
      </c>
      <c r="V53" s="11" t="b">
        <f t="shared" ca="1" si="5"/>
        <v>1</v>
      </c>
      <c r="W53" s="47">
        <f t="shared" ca="1" si="6"/>
        <v>2</v>
      </c>
      <c r="X53" s="25">
        <f t="shared" ca="1" si="7"/>
        <v>0</v>
      </c>
      <c r="Y53" s="25">
        <f t="shared" ca="1" si="13"/>
        <v>0</v>
      </c>
      <c r="Z53" s="25" t="b">
        <f t="shared" si="14"/>
        <v>0</v>
      </c>
      <c r="AA53" s="14">
        <f t="shared" ca="1" si="8"/>
        <v>2000</v>
      </c>
      <c r="AB53" s="14">
        <f t="shared" ca="1" si="15"/>
        <v>0</v>
      </c>
      <c r="AC53" s="14">
        <f t="shared" si="9"/>
        <v>0</v>
      </c>
      <c r="AD53" s="14">
        <f t="shared" ca="1" si="10"/>
        <v>2000</v>
      </c>
      <c r="AE53" s="14">
        <f t="shared" ca="1" si="11"/>
        <v>0</v>
      </c>
      <c r="AF53" s="14">
        <f t="shared" ca="1" si="11"/>
        <v>0</v>
      </c>
      <c r="AG53" s="14">
        <f t="shared" ca="1" si="11"/>
        <v>2000</v>
      </c>
    </row>
    <row r="54" spans="14:33" x14ac:dyDescent="0.5">
      <c r="N54" s="11">
        <v>53</v>
      </c>
      <c r="O54" s="31"/>
      <c r="P54" s="13">
        <f>'CP1 - flat'!P54</f>
        <v>5000</v>
      </c>
      <c r="Q54" s="13">
        <f t="shared" si="4"/>
        <v>0</v>
      </c>
      <c r="U54" s="27" t="str">
        <f>'CP1 - flat'!U54</f>
        <v>K3</v>
      </c>
      <c r="V54" s="11" t="b">
        <f t="shared" ca="1" si="5"/>
        <v>1</v>
      </c>
      <c r="W54" s="47">
        <f t="shared" ca="1" si="6"/>
        <v>3</v>
      </c>
      <c r="X54" s="25">
        <f t="shared" ca="1" si="7"/>
        <v>0</v>
      </c>
      <c r="Y54" s="25">
        <f t="shared" ca="1" si="13"/>
        <v>0</v>
      </c>
      <c r="Z54" s="25" t="b">
        <f t="shared" si="14"/>
        <v>0</v>
      </c>
      <c r="AA54" s="14">
        <f t="shared" ca="1" si="8"/>
        <v>3000</v>
      </c>
      <c r="AB54" s="14">
        <f t="shared" ca="1" si="15"/>
        <v>0</v>
      </c>
      <c r="AC54" s="14">
        <f t="shared" si="9"/>
        <v>0</v>
      </c>
      <c r="AD54" s="14">
        <f t="shared" ca="1" si="10"/>
        <v>3000</v>
      </c>
      <c r="AE54" s="14">
        <f t="shared" ca="1" si="11"/>
        <v>0</v>
      </c>
      <c r="AF54" s="14">
        <f t="shared" ca="1" si="11"/>
        <v>0</v>
      </c>
      <c r="AG54" s="14">
        <f t="shared" ca="1" si="11"/>
        <v>3000</v>
      </c>
    </row>
    <row r="55" spans="14:33" x14ac:dyDescent="0.5">
      <c r="N55" s="11">
        <v>54</v>
      </c>
      <c r="O55" s="31"/>
      <c r="P55" s="13">
        <f>'CP1 - flat'!P55</f>
        <v>5000</v>
      </c>
      <c r="Q55" s="13">
        <f t="shared" si="4"/>
        <v>0</v>
      </c>
      <c r="U55" s="27" t="str">
        <f>'CP1 - flat'!U55</f>
        <v>K4</v>
      </c>
      <c r="V55" s="11" t="b">
        <f t="shared" ca="1" si="5"/>
        <v>1</v>
      </c>
      <c r="W55" s="47">
        <f t="shared" ca="1" si="6"/>
        <v>4</v>
      </c>
      <c r="X55" s="25">
        <f t="shared" ca="1" si="7"/>
        <v>0</v>
      </c>
      <c r="Y55" s="25">
        <f t="shared" ca="1" si="13"/>
        <v>0</v>
      </c>
      <c r="Z55" s="25" t="b">
        <f t="shared" si="14"/>
        <v>0</v>
      </c>
      <c r="AA55" s="14">
        <f t="shared" ca="1" si="8"/>
        <v>4000</v>
      </c>
      <c r="AB55" s="14">
        <f t="shared" ca="1" si="15"/>
        <v>0</v>
      </c>
      <c r="AC55" s="14">
        <f t="shared" si="9"/>
        <v>0</v>
      </c>
      <c r="AD55" s="14">
        <f t="shared" ca="1" si="10"/>
        <v>4000</v>
      </c>
      <c r="AE55" s="14">
        <f t="shared" ca="1" si="11"/>
        <v>0</v>
      </c>
      <c r="AF55" s="14">
        <f t="shared" ca="1" si="11"/>
        <v>0</v>
      </c>
      <c r="AG55" s="14">
        <f t="shared" ca="1" si="11"/>
        <v>4000</v>
      </c>
    </row>
    <row r="56" spans="14:33" x14ac:dyDescent="0.5">
      <c r="N56" s="11">
        <v>55</v>
      </c>
      <c r="O56" s="31"/>
      <c r="P56" s="13">
        <f>'CP1 - flat'!P56</f>
        <v>5000</v>
      </c>
      <c r="Q56" s="13">
        <f t="shared" si="4"/>
        <v>0</v>
      </c>
      <c r="U56" s="27" t="str">
        <f>'CP1 - flat'!U56</f>
        <v>K5</v>
      </c>
      <c r="V56" s="11" t="b">
        <f t="shared" ca="1" si="5"/>
        <v>0</v>
      </c>
      <c r="W56" s="47">
        <f t="shared" ca="1" si="6"/>
        <v>0</v>
      </c>
      <c r="X56" s="25">
        <f t="shared" ca="1" si="7"/>
        <v>0</v>
      </c>
      <c r="Y56" s="25">
        <f t="shared" ca="1" si="13"/>
        <v>0</v>
      </c>
      <c r="Z56" s="25" t="b">
        <f t="shared" si="14"/>
        <v>0</v>
      </c>
      <c r="AA56" s="14">
        <f t="shared" ca="1" si="8"/>
        <v>0</v>
      </c>
      <c r="AB56" s="14">
        <f t="shared" ca="1" si="15"/>
        <v>0</v>
      </c>
      <c r="AC56" s="14">
        <f t="shared" si="9"/>
        <v>0</v>
      </c>
      <c r="AD56" s="14">
        <f t="shared" ca="1" si="10"/>
        <v>0</v>
      </c>
      <c r="AE56" s="14" t="str">
        <f t="shared" ca="1" si="11"/>
        <v/>
      </c>
      <c r="AF56" s="14" t="str">
        <f t="shared" ca="1" si="11"/>
        <v/>
      </c>
      <c r="AG56" s="14" t="str">
        <f t="shared" ca="1" si="11"/>
        <v/>
      </c>
    </row>
    <row r="57" spans="14:33" x14ac:dyDescent="0.5">
      <c r="N57" s="11">
        <v>56</v>
      </c>
      <c r="O57" s="31"/>
      <c r="P57" s="13">
        <f>'CP1 - flat'!P57</f>
        <v>5000</v>
      </c>
      <c r="Q57" s="13">
        <f t="shared" si="4"/>
        <v>0</v>
      </c>
      <c r="U57" s="27" t="str">
        <f>'CP1 - flat'!U57</f>
        <v>L1</v>
      </c>
      <c r="V57" s="11" t="b">
        <f t="shared" ca="1" si="5"/>
        <v>0</v>
      </c>
      <c r="W57" s="47">
        <f t="shared" ca="1" si="6"/>
        <v>0</v>
      </c>
      <c r="X57" s="25">
        <f t="shared" ca="1" si="7"/>
        <v>0</v>
      </c>
      <c r="Y57" s="25">
        <f t="shared" ca="1" si="13"/>
        <v>0</v>
      </c>
      <c r="Z57" s="25" t="b">
        <f t="shared" si="14"/>
        <v>0</v>
      </c>
      <c r="AA57" s="14">
        <f t="shared" ca="1" si="8"/>
        <v>0</v>
      </c>
      <c r="AB57" s="14">
        <f t="shared" ca="1" si="15"/>
        <v>0</v>
      </c>
      <c r="AC57" s="14">
        <f t="shared" si="9"/>
        <v>0</v>
      </c>
      <c r="AD57" s="14">
        <f t="shared" ca="1" si="10"/>
        <v>0</v>
      </c>
      <c r="AE57" s="14" t="str">
        <f t="shared" ca="1" si="11"/>
        <v/>
      </c>
      <c r="AF57" s="14" t="str">
        <f t="shared" ca="1" si="11"/>
        <v/>
      </c>
      <c r="AG57" s="14" t="str">
        <f t="shared" ca="1" si="11"/>
        <v/>
      </c>
    </row>
    <row r="58" spans="14:33" x14ac:dyDescent="0.5">
      <c r="N58" s="11">
        <v>57</v>
      </c>
      <c r="O58" s="31"/>
      <c r="P58" s="13">
        <f>'CP1 - flat'!P58</f>
        <v>5000</v>
      </c>
      <c r="Q58" s="13">
        <f t="shared" si="4"/>
        <v>0</v>
      </c>
      <c r="U58" s="27" t="str">
        <f>'CP1 - flat'!U58</f>
        <v>L2</v>
      </c>
      <c r="V58" s="11" t="b">
        <f t="shared" ca="1" si="5"/>
        <v>0</v>
      </c>
      <c r="W58" s="47">
        <f t="shared" ca="1" si="6"/>
        <v>0</v>
      </c>
      <c r="X58" s="25">
        <f t="shared" ca="1" si="7"/>
        <v>0</v>
      </c>
      <c r="Y58" s="25">
        <f t="shared" ca="1" si="13"/>
        <v>0</v>
      </c>
      <c r="Z58" s="25" t="b">
        <f t="shared" si="14"/>
        <v>0</v>
      </c>
      <c r="AA58" s="14">
        <f t="shared" ca="1" si="8"/>
        <v>0</v>
      </c>
      <c r="AB58" s="14">
        <f t="shared" ca="1" si="15"/>
        <v>0</v>
      </c>
      <c r="AC58" s="14">
        <f t="shared" si="9"/>
        <v>0</v>
      </c>
      <c r="AD58" s="14">
        <f t="shared" ca="1" si="10"/>
        <v>0</v>
      </c>
      <c r="AE58" s="14" t="str">
        <f t="shared" ca="1" si="11"/>
        <v/>
      </c>
      <c r="AF58" s="14" t="str">
        <f t="shared" ca="1" si="11"/>
        <v/>
      </c>
      <c r="AG58" s="14" t="str">
        <f t="shared" ca="1" si="11"/>
        <v/>
      </c>
    </row>
    <row r="59" spans="14:33" x14ac:dyDescent="0.5">
      <c r="N59" s="11">
        <v>58</v>
      </c>
      <c r="O59" s="31"/>
      <c r="P59" s="13">
        <f>'CP1 - flat'!P59</f>
        <v>5000</v>
      </c>
      <c r="Q59" s="13">
        <f t="shared" si="4"/>
        <v>0</v>
      </c>
      <c r="U59" s="27" t="str">
        <f>'CP1 - flat'!U59</f>
        <v>L3</v>
      </c>
      <c r="V59" s="11" t="b">
        <f t="shared" ca="1" si="5"/>
        <v>0</v>
      </c>
      <c r="W59" s="47">
        <f t="shared" ca="1" si="6"/>
        <v>0</v>
      </c>
      <c r="X59" s="25">
        <f t="shared" ca="1" si="7"/>
        <v>0</v>
      </c>
      <c r="Y59" s="25">
        <f t="shared" ca="1" si="13"/>
        <v>0</v>
      </c>
      <c r="Z59" s="25" t="b">
        <f t="shared" si="14"/>
        <v>0</v>
      </c>
      <c r="AA59" s="14">
        <f t="shared" ca="1" si="8"/>
        <v>0</v>
      </c>
      <c r="AB59" s="14">
        <f t="shared" ca="1" si="15"/>
        <v>0</v>
      </c>
      <c r="AC59" s="14">
        <f t="shared" si="9"/>
        <v>0</v>
      </c>
      <c r="AD59" s="14">
        <f t="shared" ca="1" si="10"/>
        <v>0</v>
      </c>
      <c r="AE59" s="14" t="str">
        <f t="shared" ca="1" si="11"/>
        <v/>
      </c>
      <c r="AF59" s="14" t="str">
        <f t="shared" ca="1" si="11"/>
        <v/>
      </c>
      <c r="AG59" s="14" t="str">
        <f t="shared" ca="1" si="11"/>
        <v/>
      </c>
    </row>
    <row r="60" spans="14:33" x14ac:dyDescent="0.5">
      <c r="N60" s="11">
        <v>59</v>
      </c>
      <c r="O60" s="31"/>
      <c r="P60" s="13">
        <f>'CP1 - flat'!P60</f>
        <v>5000</v>
      </c>
      <c r="Q60" s="13">
        <f t="shared" si="4"/>
        <v>0</v>
      </c>
      <c r="U60" s="27" t="str">
        <f>'CP1 - flat'!U60</f>
        <v>L4</v>
      </c>
      <c r="V60" s="11" t="b">
        <f t="shared" ca="1" si="5"/>
        <v>0</v>
      </c>
      <c r="W60" s="47">
        <f t="shared" ca="1" si="6"/>
        <v>0</v>
      </c>
      <c r="X60" s="25">
        <f t="shared" ca="1" si="7"/>
        <v>0</v>
      </c>
      <c r="Y60" s="25">
        <f t="shared" ca="1" si="13"/>
        <v>0</v>
      </c>
      <c r="Z60" s="25" t="b">
        <f t="shared" si="14"/>
        <v>0</v>
      </c>
      <c r="AA60" s="14">
        <f t="shared" ca="1" si="8"/>
        <v>0</v>
      </c>
      <c r="AB60" s="14">
        <f t="shared" ca="1" si="15"/>
        <v>0</v>
      </c>
      <c r="AC60" s="14">
        <f t="shared" si="9"/>
        <v>0</v>
      </c>
      <c r="AD60" s="14">
        <f t="shared" ca="1" si="10"/>
        <v>0</v>
      </c>
      <c r="AE60" s="14" t="str">
        <f t="shared" ca="1" si="11"/>
        <v/>
      </c>
      <c r="AF60" s="14" t="str">
        <f t="shared" ca="1" si="11"/>
        <v/>
      </c>
      <c r="AG60" s="14" t="str">
        <f t="shared" ca="1" si="11"/>
        <v/>
      </c>
    </row>
    <row r="61" spans="14:33" ht="18.899999999999999" thickBot="1" x14ac:dyDescent="0.55000000000000004">
      <c r="N61" s="11">
        <v>60</v>
      </c>
      <c r="O61" s="33"/>
      <c r="P61" s="13">
        <f>'CP1 - flat'!P61</f>
        <v>5000</v>
      </c>
      <c r="Q61" s="13">
        <f t="shared" si="4"/>
        <v>0</v>
      </c>
      <c r="U61" s="27" t="str">
        <f>'CP1 - flat'!U61</f>
        <v>L5</v>
      </c>
      <c r="V61" s="11" t="b">
        <f t="shared" ca="1" si="5"/>
        <v>0</v>
      </c>
      <c r="W61" s="47">
        <f t="shared" ca="1" si="6"/>
        <v>0</v>
      </c>
      <c r="X61" s="25">
        <f t="shared" ca="1" si="7"/>
        <v>0</v>
      </c>
      <c r="Y61" s="25">
        <f t="shared" ca="1" si="13"/>
        <v>0</v>
      </c>
      <c r="Z61" s="25" t="b">
        <f t="shared" si="14"/>
        <v>0</v>
      </c>
      <c r="AA61" s="14">
        <f t="shared" ca="1" si="8"/>
        <v>0</v>
      </c>
      <c r="AB61" s="14">
        <f t="shared" ca="1" si="15"/>
        <v>0</v>
      </c>
      <c r="AC61" s="14">
        <f t="shared" si="9"/>
        <v>0</v>
      </c>
      <c r="AD61" s="14">
        <f t="shared" ca="1" si="10"/>
        <v>0</v>
      </c>
      <c r="AE61" s="14" t="str">
        <f t="shared" ca="1" si="11"/>
        <v/>
      </c>
      <c r="AF61" s="14" t="str">
        <f t="shared" ca="1" si="11"/>
        <v/>
      </c>
      <c r="AG61" s="14" t="str">
        <f t="shared" ca="1" si="11"/>
        <v/>
      </c>
    </row>
  </sheetData>
  <mergeCells count="3">
    <mergeCell ref="A6:L6"/>
    <mergeCell ref="A7:L7"/>
    <mergeCell ref="AK7:AV7"/>
  </mergeCells>
  <conditionalFormatting sqref="A1:M5 A6">
    <cfRule type="colorScale" priority="3">
      <colorScale>
        <cfvo type="num" val="0"/>
        <cfvo type="num" val="1"/>
        <color rgb="FFFFC000"/>
        <color rgb="FF00B050"/>
      </colorScale>
    </cfRule>
  </conditionalFormatting>
  <conditionalFormatting sqref="A7">
    <cfRule type="colorScale" priority="2">
      <colorScale>
        <cfvo type="num" val="0"/>
        <cfvo type="num" val="1"/>
        <color rgb="FFFFC000"/>
        <color rgb="FF00B050"/>
      </colorScale>
    </cfRule>
  </conditionalFormatting>
  <conditionalFormatting sqref="AX2:BI6">
    <cfRule type="colorScale" priority="1">
      <colorScale>
        <cfvo type="num" val="0"/>
        <cfvo type="num" val="1"/>
        <color rgb="FFFFC000"/>
        <color rgb="FF00B050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I61"/>
  <sheetViews>
    <sheetView zoomScaleNormal="100" workbookViewId="0">
      <selection activeCell="O3" sqref="O3"/>
    </sheetView>
  </sheetViews>
  <sheetFormatPr defaultColWidth="9.15234375" defaultRowHeight="18.45" x14ac:dyDescent="0.5"/>
  <cols>
    <col min="1" max="2" width="9.15234375" style="11" customWidth="1"/>
    <col min="3" max="3" width="10" style="11" bestFit="1" customWidth="1"/>
    <col min="4" max="12" width="9.15234375" style="11" customWidth="1"/>
    <col min="13" max="13" width="7" style="11" customWidth="1"/>
    <col min="14" max="14" width="11.84375" style="11" bestFit="1" customWidth="1"/>
    <col min="15" max="15" width="10.15234375" style="11" bestFit="1" customWidth="1"/>
    <col min="16" max="16" width="14.4609375" style="11" bestFit="1" customWidth="1"/>
    <col min="17" max="17" width="11.15234375" style="11" bestFit="1" customWidth="1"/>
    <col min="18" max="18" width="11.84375" style="11" bestFit="1" customWidth="1"/>
    <col min="19" max="19" width="11.15234375" style="11" bestFit="1" customWidth="1"/>
    <col min="20" max="20" width="9.15234375" style="11"/>
    <col min="21" max="21" width="10.15234375" style="59" bestFit="1" customWidth="1"/>
    <col min="22" max="22" width="9.15234375" style="11"/>
    <col min="23" max="23" width="9.15234375" style="59"/>
    <col min="24" max="24" width="10.53515625" style="59" bestFit="1" customWidth="1"/>
    <col min="25" max="25" width="14" style="59" bestFit="1" customWidth="1"/>
    <col min="26" max="26" width="18.69140625" style="59" bestFit="1" customWidth="1"/>
    <col min="27" max="27" width="20.53515625" style="14" bestFit="1" customWidth="1"/>
    <col min="28" max="28" width="26.84375" style="14" customWidth="1"/>
    <col min="29" max="29" width="23" style="14" bestFit="1" customWidth="1"/>
    <col min="30" max="30" width="14.23046875" style="14" bestFit="1" customWidth="1"/>
    <col min="31" max="31" width="18" style="14" bestFit="1" customWidth="1"/>
    <col min="32" max="32" width="12.69140625" style="14" bestFit="1" customWidth="1"/>
    <col min="33" max="33" width="14.23046875" style="14" customWidth="1"/>
    <col min="34" max="34" width="31.53515625" style="11" bestFit="1" customWidth="1"/>
    <col min="35" max="35" width="15.69140625" style="11" bestFit="1" customWidth="1"/>
    <col min="36" max="36" width="2.23046875" style="59" bestFit="1" customWidth="1"/>
    <col min="37" max="48" width="10.61328125" style="59" customWidth="1"/>
    <col min="49" max="49" width="9.15234375" style="11"/>
    <col min="50" max="50" width="3.69140625" style="11" bestFit="1" customWidth="1"/>
    <col min="51" max="52" width="3.61328125" style="11" bestFit="1" customWidth="1"/>
    <col min="53" max="53" width="3.84375" style="11" bestFit="1" customWidth="1"/>
    <col min="54" max="54" width="3.53515625" style="11" bestFit="1" customWidth="1"/>
    <col min="55" max="55" width="3.4609375" style="11" bestFit="1" customWidth="1"/>
    <col min="56" max="56" width="3.921875" style="11" bestFit="1" customWidth="1"/>
    <col min="57" max="57" width="3.84375" style="11" bestFit="1" customWidth="1"/>
    <col min="58" max="58" width="2.921875" style="11" bestFit="1" customWidth="1"/>
    <col min="59" max="59" width="3.07421875" style="11" bestFit="1" customWidth="1"/>
    <col min="60" max="60" width="3.61328125" style="11" bestFit="1" customWidth="1"/>
    <col min="61" max="61" width="3.3828125" style="11" bestFit="1" customWidth="1"/>
    <col min="62" max="16384" width="9.15234375" style="11"/>
  </cols>
  <sheetData>
    <row r="1" spans="1:61" ht="19.5" customHeight="1" thickBot="1" x14ac:dyDescent="0.55000000000000004">
      <c r="A1" s="1">
        <v>1</v>
      </c>
      <c r="B1" s="2"/>
      <c r="C1" s="2"/>
      <c r="D1" s="2"/>
      <c r="E1" s="2"/>
      <c r="F1" s="2">
        <v>1</v>
      </c>
      <c r="G1" s="2"/>
      <c r="H1" s="2"/>
      <c r="I1" s="2"/>
      <c r="J1" s="2"/>
      <c r="K1" s="2"/>
      <c r="L1" s="3"/>
      <c r="M1" s="23"/>
      <c r="N1" s="11" t="s">
        <v>3</v>
      </c>
      <c r="O1" s="11" t="s">
        <v>4</v>
      </c>
      <c r="P1" s="11" t="s">
        <v>5</v>
      </c>
      <c r="Q1" s="11" t="s">
        <v>0</v>
      </c>
      <c r="R1" s="11" t="s">
        <v>49</v>
      </c>
      <c r="S1" s="13">
        <f>SUM(Q:Q)</f>
        <v>150</v>
      </c>
      <c r="U1" s="59" t="s">
        <v>1</v>
      </c>
      <c r="V1" s="11" t="s">
        <v>112</v>
      </c>
      <c r="W1" s="59" t="s">
        <v>7</v>
      </c>
      <c r="X1" s="59" t="s">
        <v>43</v>
      </c>
      <c r="Y1" s="59" t="s">
        <v>44</v>
      </c>
      <c r="Z1" s="59" t="s">
        <v>60</v>
      </c>
      <c r="AA1" s="14" t="s">
        <v>47</v>
      </c>
      <c r="AB1" s="14" t="s">
        <v>55</v>
      </c>
      <c r="AC1" s="14" t="s">
        <v>45</v>
      </c>
      <c r="AD1" s="14" t="s">
        <v>46</v>
      </c>
      <c r="AE1" s="14" t="s">
        <v>114</v>
      </c>
      <c r="AF1" s="14" t="s">
        <v>115</v>
      </c>
      <c r="AG1" s="14" t="s">
        <v>116</v>
      </c>
      <c r="AH1" s="11" t="s">
        <v>53</v>
      </c>
      <c r="AI1" s="13">
        <f ca="1">SUM(AG:AG)</f>
        <v>213600</v>
      </c>
      <c r="AK1" s="59" t="s">
        <v>127</v>
      </c>
      <c r="AL1" s="59" t="s">
        <v>128</v>
      </c>
      <c r="AM1" s="59" t="s">
        <v>129</v>
      </c>
      <c r="AN1" s="59" t="s">
        <v>130</v>
      </c>
      <c r="AO1" s="59" t="s">
        <v>131</v>
      </c>
      <c r="AP1" s="59" t="s">
        <v>132</v>
      </c>
      <c r="AQ1" s="59" t="s">
        <v>133</v>
      </c>
      <c r="AR1" s="59" t="s">
        <v>134</v>
      </c>
      <c r="AS1" s="59" t="s">
        <v>126</v>
      </c>
      <c r="AT1" s="59" t="s">
        <v>135</v>
      </c>
      <c r="AU1" s="59" t="s">
        <v>136</v>
      </c>
      <c r="AV1" s="59" t="s">
        <v>137</v>
      </c>
    </row>
    <row r="2" spans="1:61" x14ac:dyDescent="0.5">
      <c r="A2" s="4"/>
      <c r="B2" s="5"/>
      <c r="C2" s="5">
        <v>1</v>
      </c>
      <c r="D2" s="5"/>
      <c r="E2" s="5"/>
      <c r="F2" s="5"/>
      <c r="G2" s="5"/>
      <c r="H2" s="5"/>
      <c r="I2" s="5"/>
      <c r="J2" s="5"/>
      <c r="K2" s="5"/>
      <c r="L2" s="6"/>
      <c r="M2" s="23"/>
      <c r="N2" s="11">
        <v>1</v>
      </c>
      <c r="O2" s="34">
        <v>3</v>
      </c>
      <c r="P2" s="13">
        <f>'CP1 - flat'!P2</f>
        <v>50</v>
      </c>
      <c r="Q2" s="13">
        <f>P2*O2</f>
        <v>150</v>
      </c>
      <c r="R2" s="11" t="s">
        <v>50</v>
      </c>
      <c r="S2" s="11" t="b">
        <f>C17&gt;0</f>
        <v>0</v>
      </c>
      <c r="U2" s="59" t="str">
        <f>'CP1 - flat'!U2</f>
        <v>A1</v>
      </c>
      <c r="V2" s="11" t="b">
        <f ca="1">NOT(ISBLANK(INDIRECT("'AgQuality'!" &amp; U2)))</f>
        <v>1</v>
      </c>
      <c r="W2" s="59">
        <f ca="1">INDIRECT("'AgQuality'!" &amp; U2)</f>
        <v>1</v>
      </c>
      <c r="X2" s="59">
        <f ca="1">INDIRECT(U2)</f>
        <v>1</v>
      </c>
      <c r="Y2" s="59">
        <f t="shared" ref="Y2:Y61" ca="1" si="0">IF(ROW(INDIRECT(U2))&lt;&gt;$I$33, (OFFSET(INDIRECT(U2),1,0)),0)+IF(COLUMN(INDIRECT(U2))&lt;&gt;$I$34, (OFFSET(INDIRECT(U2),0,1)),0)+IF(ROW(INDIRECT(U2))&lt;&gt;1, (OFFSET(INDIRECT(U2),-1,0)),0)+IF(COLUMN(INDIRECT(U2))&lt;&gt;1, (OFFSET(INDIRECT(U2),0,-1)),0)</f>
        <v>0</v>
      </c>
      <c r="Z2" s="59" t="b">
        <f t="shared" ref="Z2:Z61" si="1">OR(U2=$A$20,U2=$A$21,U2=$A$22,U2=$A$23,U2=$A$24,U2=$A$25,U2=$A$26,U2=$A$27,U2=$A$28,U2=$A$29,U2=$A$30,U2=$A$31,U2=$A$32)</f>
        <v>0</v>
      </c>
      <c r="AA2" s="14">
        <f ca="1">(1-X2)*W2*1000</f>
        <v>0</v>
      </c>
      <c r="AB2" s="14">
        <f t="shared" ref="AB2:AB61" ca="1" si="2">X2*($C$12+Y2*$C$13+Z2*$C$15)</f>
        <v>2000</v>
      </c>
      <c r="AC2" s="14">
        <f>$S$3</f>
        <v>150</v>
      </c>
      <c r="AD2" s="14">
        <f ca="1">AA2+AB2+AC2</f>
        <v>2150</v>
      </c>
      <c r="AE2" s="14">
        <f ca="1">IF($V2,AB2,"")</f>
        <v>2000</v>
      </c>
      <c r="AF2" s="14">
        <f ca="1">IF($V2,AC2,"")</f>
        <v>150</v>
      </c>
      <c r="AG2" s="14">
        <f ca="1">IF($V2,AD2,"")</f>
        <v>2150</v>
      </c>
      <c r="AH2" s="11" t="s">
        <v>56</v>
      </c>
      <c r="AI2" s="13">
        <f ca="1">SUM(AE:AE)</f>
        <v>6000</v>
      </c>
      <c r="AJ2" s="59">
        <v>1</v>
      </c>
      <c r="AK2" s="50">
        <f ca="1">VLOOKUP(AX2,$U:$AG,13)</f>
        <v>2150</v>
      </c>
      <c r="AL2" s="51">
        <f t="shared" ref="AL2:AV6" ca="1" si="3">VLOOKUP(AY2,$U:$AG,13)</f>
        <v>6150</v>
      </c>
      <c r="AM2" s="51">
        <f t="shared" ca="1" si="3"/>
        <v>1150</v>
      </c>
      <c r="AN2" s="51">
        <f t="shared" ca="1" si="3"/>
        <v>6150</v>
      </c>
      <c r="AO2" s="51">
        <f t="shared" ca="1" si="3"/>
        <v>1150</v>
      </c>
      <c r="AP2" s="51">
        <f t="shared" ca="1" si="3"/>
        <v>2150</v>
      </c>
      <c r="AQ2" s="51">
        <f t="shared" ca="1" si="3"/>
        <v>1150</v>
      </c>
      <c r="AR2" s="51">
        <f t="shared" ca="1" si="3"/>
        <v>6150</v>
      </c>
      <c r="AS2" s="51">
        <f t="shared" ca="1" si="3"/>
        <v>1150</v>
      </c>
      <c r="AT2" s="51">
        <f t="shared" ca="1" si="3"/>
        <v>6150</v>
      </c>
      <c r="AU2" s="51">
        <f t="shared" ca="1" si="3"/>
        <v>1150</v>
      </c>
      <c r="AV2" s="52" t="str">
        <f t="shared" ca="1" si="3"/>
        <v/>
      </c>
      <c r="AX2" s="1" t="s">
        <v>8</v>
      </c>
      <c r="AY2" s="2" t="s">
        <v>13</v>
      </c>
      <c r="AZ2" s="2" t="s">
        <v>18</v>
      </c>
      <c r="BA2" s="2" t="s">
        <v>23</v>
      </c>
      <c r="BB2" s="2" t="s">
        <v>28</v>
      </c>
      <c r="BC2" s="2" t="s">
        <v>33</v>
      </c>
      <c r="BD2" s="2" t="s">
        <v>38</v>
      </c>
      <c r="BE2" s="2" t="s">
        <v>75</v>
      </c>
      <c r="BF2" s="2" t="s">
        <v>80</v>
      </c>
      <c r="BG2" s="2" t="s">
        <v>85</v>
      </c>
      <c r="BH2" s="2" t="s">
        <v>90</v>
      </c>
      <c r="BI2" s="3" t="s">
        <v>95</v>
      </c>
    </row>
    <row r="3" spans="1:61" x14ac:dyDescent="0.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6"/>
      <c r="M3" s="23"/>
      <c r="N3" s="11">
        <v>2</v>
      </c>
      <c r="O3" s="31"/>
      <c r="P3" s="13">
        <f>'CP1 - flat'!P3</f>
        <v>100</v>
      </c>
      <c r="Q3" s="13">
        <f t="shared" ref="Q3:Q61" si="4">P3*O3</f>
        <v>0</v>
      </c>
      <c r="R3" s="11" t="s">
        <v>6</v>
      </c>
      <c r="S3" s="13">
        <f>S1+S2*C14</f>
        <v>150</v>
      </c>
      <c r="U3" s="59" t="str">
        <f>'CP1 - flat'!U3</f>
        <v>A2</v>
      </c>
      <c r="V3" s="11" t="b">
        <f t="shared" ref="V3:V61" ca="1" si="5">NOT(ISBLANK(INDIRECT("'AgQuality'!" &amp; U3)))</f>
        <v>1</v>
      </c>
      <c r="W3" s="59">
        <f t="shared" ref="W3:W61" ca="1" si="6">INDIRECT("'AgQuality'!" &amp; U3)</f>
        <v>2</v>
      </c>
      <c r="X3" s="59">
        <f t="shared" ref="X3:X61" ca="1" si="7">INDIRECT(U3)</f>
        <v>0</v>
      </c>
      <c r="Y3" s="59">
        <f t="shared" ca="1" si="0"/>
        <v>1</v>
      </c>
      <c r="Z3" s="59" t="b">
        <f t="shared" si="1"/>
        <v>0</v>
      </c>
      <c r="AA3" s="14">
        <f t="shared" ref="AA3:AA61" ca="1" si="8">(1-X3)*W3*1000</f>
        <v>2000</v>
      </c>
      <c r="AB3" s="14">
        <f t="shared" ca="1" si="2"/>
        <v>0</v>
      </c>
      <c r="AC3" s="14">
        <f t="shared" ref="AC3:AC61" si="9">$S$3</f>
        <v>150</v>
      </c>
      <c r="AD3" s="14">
        <f t="shared" ref="AD3:AD61" ca="1" si="10">AA3+AB3+AC3</f>
        <v>2150</v>
      </c>
      <c r="AE3" s="14">
        <f t="shared" ref="AE3:AG61" ca="1" si="11">IF($V3,AB3,"")</f>
        <v>0</v>
      </c>
      <c r="AF3" s="14">
        <f t="shared" ca="1" si="11"/>
        <v>150</v>
      </c>
      <c r="AG3" s="14">
        <f t="shared" ca="1" si="11"/>
        <v>2150</v>
      </c>
      <c r="AH3" s="11" t="s">
        <v>54</v>
      </c>
      <c r="AI3" s="16">
        <f ca="1">AI1-AI2</f>
        <v>207600</v>
      </c>
      <c r="AJ3" s="59">
        <v>2</v>
      </c>
      <c r="AK3" s="53">
        <f t="shared" ref="AK3:AK6" ca="1" si="12">VLOOKUP(AX3,$U:$AG,13)</f>
        <v>2150</v>
      </c>
      <c r="AL3" s="54">
        <f t="shared" ca="1" si="3"/>
        <v>7150</v>
      </c>
      <c r="AM3" s="54">
        <f t="shared" ca="1" si="3"/>
        <v>2150</v>
      </c>
      <c r="AN3" s="54">
        <f t="shared" ca="1" si="3"/>
        <v>7150</v>
      </c>
      <c r="AO3" s="54">
        <f t="shared" ca="1" si="3"/>
        <v>2150</v>
      </c>
      <c r="AP3" s="54">
        <f t="shared" ca="1" si="3"/>
        <v>7150</v>
      </c>
      <c r="AQ3" s="54">
        <f t="shared" ca="1" si="3"/>
        <v>2150</v>
      </c>
      <c r="AR3" s="54">
        <f t="shared" ca="1" si="3"/>
        <v>7150</v>
      </c>
      <c r="AS3" s="54">
        <f t="shared" ca="1" si="3"/>
        <v>2150</v>
      </c>
      <c r="AT3" s="54">
        <f t="shared" ca="1" si="3"/>
        <v>7150</v>
      </c>
      <c r="AU3" s="54">
        <f t="shared" ca="1" si="3"/>
        <v>2150</v>
      </c>
      <c r="AV3" s="55" t="str">
        <f t="shared" ca="1" si="3"/>
        <v/>
      </c>
      <c r="AX3" s="4" t="s">
        <v>9</v>
      </c>
      <c r="AY3" s="5" t="s">
        <v>14</v>
      </c>
      <c r="AZ3" s="5" t="s">
        <v>19</v>
      </c>
      <c r="BA3" s="5" t="s">
        <v>24</v>
      </c>
      <c r="BB3" s="5" t="s">
        <v>29</v>
      </c>
      <c r="BC3" s="5" t="s">
        <v>34</v>
      </c>
      <c r="BD3" s="5" t="s">
        <v>39</v>
      </c>
      <c r="BE3" s="5" t="s">
        <v>76</v>
      </c>
      <c r="BF3" s="5" t="s">
        <v>81</v>
      </c>
      <c r="BG3" s="5" t="s">
        <v>86</v>
      </c>
      <c r="BH3" s="5" t="s">
        <v>91</v>
      </c>
      <c r="BI3" s="6" t="s">
        <v>96</v>
      </c>
    </row>
    <row r="4" spans="1:61" x14ac:dyDescent="0.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6"/>
      <c r="M4" s="23"/>
      <c r="N4" s="11">
        <v>3</v>
      </c>
      <c r="O4" s="31"/>
      <c r="P4" s="13">
        <f>'CP1 - flat'!P4</f>
        <v>200</v>
      </c>
      <c r="Q4" s="13">
        <f t="shared" si="4"/>
        <v>0</v>
      </c>
      <c r="U4" s="59" t="str">
        <f>'CP1 - flat'!U4</f>
        <v>A3</v>
      </c>
      <c r="V4" s="11" t="b">
        <f t="shared" ca="1" si="5"/>
        <v>1</v>
      </c>
      <c r="W4" s="59">
        <f t="shared" ca="1" si="6"/>
        <v>3</v>
      </c>
      <c r="X4" s="59">
        <f t="shared" ca="1" si="7"/>
        <v>0</v>
      </c>
      <c r="Y4" s="59">
        <f t="shared" ca="1" si="0"/>
        <v>0</v>
      </c>
      <c r="Z4" s="59" t="b">
        <f t="shared" si="1"/>
        <v>0</v>
      </c>
      <c r="AA4" s="14">
        <f t="shared" ca="1" si="8"/>
        <v>3000</v>
      </c>
      <c r="AB4" s="14">
        <f t="shared" ca="1" si="2"/>
        <v>0</v>
      </c>
      <c r="AC4" s="14">
        <f t="shared" si="9"/>
        <v>150</v>
      </c>
      <c r="AD4" s="14">
        <f t="shared" ca="1" si="10"/>
        <v>3150</v>
      </c>
      <c r="AE4" s="14">
        <f t="shared" ca="1" si="11"/>
        <v>0</v>
      </c>
      <c r="AF4" s="14">
        <f t="shared" ca="1" si="11"/>
        <v>150</v>
      </c>
      <c r="AG4" s="14">
        <f t="shared" ca="1" si="11"/>
        <v>3150</v>
      </c>
      <c r="AJ4" s="59">
        <v>3</v>
      </c>
      <c r="AK4" s="53">
        <f t="shared" ca="1" si="12"/>
        <v>3150</v>
      </c>
      <c r="AL4" s="54">
        <f t="shared" ca="1" si="3"/>
        <v>8150</v>
      </c>
      <c r="AM4" s="54">
        <f t="shared" ca="1" si="3"/>
        <v>3150</v>
      </c>
      <c r="AN4" s="54">
        <f t="shared" ca="1" si="3"/>
        <v>8150</v>
      </c>
      <c r="AO4" s="54">
        <f t="shared" ca="1" si="3"/>
        <v>3150</v>
      </c>
      <c r="AP4" s="54">
        <f t="shared" ca="1" si="3"/>
        <v>8150</v>
      </c>
      <c r="AQ4" s="54">
        <f t="shared" ca="1" si="3"/>
        <v>3150</v>
      </c>
      <c r="AR4" s="54">
        <f t="shared" ca="1" si="3"/>
        <v>8150</v>
      </c>
      <c r="AS4" s="54">
        <f t="shared" ca="1" si="3"/>
        <v>3150</v>
      </c>
      <c r="AT4" s="54">
        <f t="shared" ca="1" si="3"/>
        <v>8150</v>
      </c>
      <c r="AU4" s="54">
        <f t="shared" ca="1" si="3"/>
        <v>3150</v>
      </c>
      <c r="AV4" s="55" t="str">
        <f t="shared" ca="1" si="3"/>
        <v/>
      </c>
      <c r="AX4" s="4" t="s">
        <v>10</v>
      </c>
      <c r="AY4" s="5" t="s">
        <v>15</v>
      </c>
      <c r="AZ4" s="5" t="s">
        <v>20</v>
      </c>
      <c r="BA4" s="5" t="s">
        <v>25</v>
      </c>
      <c r="BB4" s="5" t="s">
        <v>30</v>
      </c>
      <c r="BC4" s="5" t="s">
        <v>35</v>
      </c>
      <c r="BD4" s="5" t="s">
        <v>40</v>
      </c>
      <c r="BE4" s="5" t="s">
        <v>77</v>
      </c>
      <c r="BF4" s="5" t="s">
        <v>82</v>
      </c>
      <c r="BG4" s="5" t="s">
        <v>87</v>
      </c>
      <c r="BH4" s="5" t="s">
        <v>92</v>
      </c>
      <c r="BI4" s="6" t="s">
        <v>97</v>
      </c>
    </row>
    <row r="5" spans="1:61" ht="18.899999999999999" thickBot="1" x14ac:dyDescent="0.55000000000000004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9"/>
      <c r="M5" s="23"/>
      <c r="N5" s="11">
        <v>4</v>
      </c>
      <c r="O5" s="31"/>
      <c r="P5" s="13">
        <f>'CP1 - flat'!P5</f>
        <v>400</v>
      </c>
      <c r="Q5" s="13">
        <f t="shared" si="4"/>
        <v>0</v>
      </c>
      <c r="U5" s="59" t="str">
        <f>'CP1 - flat'!U5</f>
        <v>A4</v>
      </c>
      <c r="V5" s="11" t="b">
        <f t="shared" ca="1" si="5"/>
        <v>1</v>
      </c>
      <c r="W5" s="59">
        <f t="shared" ca="1" si="6"/>
        <v>4</v>
      </c>
      <c r="X5" s="59">
        <f t="shared" ca="1" si="7"/>
        <v>0</v>
      </c>
      <c r="Y5" s="59">
        <f t="shared" ca="1" si="0"/>
        <v>0</v>
      </c>
      <c r="Z5" s="59" t="b">
        <f t="shared" si="1"/>
        <v>0</v>
      </c>
      <c r="AA5" s="14">
        <f t="shared" ca="1" si="8"/>
        <v>4000</v>
      </c>
      <c r="AB5" s="14">
        <f t="shared" ca="1" si="2"/>
        <v>0</v>
      </c>
      <c r="AC5" s="14">
        <f t="shared" si="9"/>
        <v>150</v>
      </c>
      <c r="AD5" s="14">
        <f t="shared" ca="1" si="10"/>
        <v>4150</v>
      </c>
      <c r="AE5" s="14">
        <f t="shared" ca="1" si="11"/>
        <v>0</v>
      </c>
      <c r="AF5" s="14">
        <f t="shared" ca="1" si="11"/>
        <v>150</v>
      </c>
      <c r="AG5" s="14">
        <f t="shared" ca="1" si="11"/>
        <v>4150</v>
      </c>
      <c r="AH5" s="11" t="s">
        <v>102</v>
      </c>
      <c r="AI5" s="13">
        <f ca="1">SUM(AF:AF)</f>
        <v>6600</v>
      </c>
      <c r="AJ5" s="59">
        <v>4</v>
      </c>
      <c r="AK5" s="53">
        <f t="shared" ca="1" si="12"/>
        <v>4150</v>
      </c>
      <c r="AL5" s="54">
        <f t="shared" ca="1" si="3"/>
        <v>9150</v>
      </c>
      <c r="AM5" s="54">
        <f t="shared" ca="1" si="3"/>
        <v>4150</v>
      </c>
      <c r="AN5" s="54">
        <f t="shared" ca="1" si="3"/>
        <v>9150</v>
      </c>
      <c r="AO5" s="54">
        <f t="shared" ca="1" si="3"/>
        <v>4150</v>
      </c>
      <c r="AP5" s="54">
        <f t="shared" ca="1" si="3"/>
        <v>9150</v>
      </c>
      <c r="AQ5" s="54">
        <f t="shared" ca="1" si="3"/>
        <v>4150</v>
      </c>
      <c r="AR5" s="54">
        <f t="shared" ca="1" si="3"/>
        <v>9150</v>
      </c>
      <c r="AS5" s="54">
        <f t="shared" ca="1" si="3"/>
        <v>4150</v>
      </c>
      <c r="AT5" s="54">
        <f t="shared" ca="1" si="3"/>
        <v>9150</v>
      </c>
      <c r="AU5" s="54">
        <f t="shared" ca="1" si="3"/>
        <v>4150</v>
      </c>
      <c r="AV5" s="55" t="str">
        <f t="shared" ca="1" si="3"/>
        <v/>
      </c>
      <c r="AX5" s="4" t="s">
        <v>11</v>
      </c>
      <c r="AY5" s="5" t="s">
        <v>16</v>
      </c>
      <c r="AZ5" s="5" t="s">
        <v>21</v>
      </c>
      <c r="BA5" s="5" t="s">
        <v>26</v>
      </c>
      <c r="BB5" s="5" t="s">
        <v>31</v>
      </c>
      <c r="BC5" s="5" t="s">
        <v>36</v>
      </c>
      <c r="BD5" s="5" t="s">
        <v>41</v>
      </c>
      <c r="BE5" s="5" t="s">
        <v>78</v>
      </c>
      <c r="BF5" s="5" t="s">
        <v>83</v>
      </c>
      <c r="BG5" s="5" t="s">
        <v>88</v>
      </c>
      <c r="BH5" s="5" t="s">
        <v>93</v>
      </c>
      <c r="BI5" s="6" t="s">
        <v>98</v>
      </c>
    </row>
    <row r="6" spans="1:61" ht="18.899999999999999" thickBot="1" x14ac:dyDescent="0.55000000000000004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N6" s="11">
        <v>5</v>
      </c>
      <c r="O6" s="31"/>
      <c r="P6" s="13">
        <f>'CP1 - flat'!P6</f>
        <v>800</v>
      </c>
      <c r="Q6" s="13">
        <f t="shared" si="4"/>
        <v>0</v>
      </c>
      <c r="U6" s="59" t="str">
        <f>'CP1 - flat'!U6</f>
        <v>A5</v>
      </c>
      <c r="V6" s="11" t="b">
        <f t="shared" ca="1" si="5"/>
        <v>0</v>
      </c>
      <c r="W6" s="59">
        <f t="shared" ca="1" si="6"/>
        <v>0</v>
      </c>
      <c r="X6" s="59">
        <f t="shared" ca="1" si="7"/>
        <v>0</v>
      </c>
      <c r="Y6" s="59">
        <f t="shared" ca="1" si="0"/>
        <v>0</v>
      </c>
      <c r="Z6" s="59" t="b">
        <f t="shared" si="1"/>
        <v>0</v>
      </c>
      <c r="AA6" s="14">
        <f t="shared" ca="1" si="8"/>
        <v>0</v>
      </c>
      <c r="AB6" s="14">
        <f t="shared" ca="1" si="2"/>
        <v>0</v>
      </c>
      <c r="AC6" s="14">
        <f t="shared" si="9"/>
        <v>150</v>
      </c>
      <c r="AD6" s="14">
        <f t="shared" ca="1" si="10"/>
        <v>150</v>
      </c>
      <c r="AE6" s="14" t="str">
        <f t="shared" ca="1" si="11"/>
        <v/>
      </c>
      <c r="AF6" s="14" t="str">
        <f t="shared" ca="1" si="11"/>
        <v/>
      </c>
      <c r="AG6" s="14" t="str">
        <f t="shared" ca="1" si="11"/>
        <v/>
      </c>
      <c r="AJ6" s="59">
        <v>5</v>
      </c>
      <c r="AK6" s="56" t="str">
        <f t="shared" ca="1" si="12"/>
        <v/>
      </c>
      <c r="AL6" s="57" t="str">
        <f t="shared" ca="1" si="3"/>
        <v/>
      </c>
      <c r="AM6" s="57" t="str">
        <f t="shared" ca="1" si="3"/>
        <v/>
      </c>
      <c r="AN6" s="57" t="str">
        <f t="shared" ca="1" si="3"/>
        <v/>
      </c>
      <c r="AO6" s="57" t="str">
        <f t="shared" ca="1" si="3"/>
        <v/>
      </c>
      <c r="AP6" s="57" t="str">
        <f t="shared" ca="1" si="3"/>
        <v/>
      </c>
      <c r="AQ6" s="57" t="str">
        <f t="shared" ca="1" si="3"/>
        <v/>
      </c>
      <c r="AR6" s="57" t="str">
        <f t="shared" ca="1" si="3"/>
        <v/>
      </c>
      <c r="AS6" s="57" t="str">
        <f t="shared" ca="1" si="3"/>
        <v/>
      </c>
      <c r="AT6" s="57" t="str">
        <f t="shared" ca="1" si="3"/>
        <v/>
      </c>
      <c r="AU6" s="57" t="str">
        <f t="shared" ca="1" si="3"/>
        <v/>
      </c>
      <c r="AV6" s="58" t="str">
        <f t="shared" ca="1" si="3"/>
        <v/>
      </c>
      <c r="AX6" s="7" t="s">
        <v>12</v>
      </c>
      <c r="AY6" s="8" t="s">
        <v>17</v>
      </c>
      <c r="AZ6" s="8" t="s">
        <v>22</v>
      </c>
      <c r="BA6" s="8" t="s">
        <v>27</v>
      </c>
      <c r="BB6" s="8" t="s">
        <v>32</v>
      </c>
      <c r="BC6" s="8" t="s">
        <v>37</v>
      </c>
      <c r="BD6" s="8" t="s">
        <v>42</v>
      </c>
      <c r="BE6" s="8" t="s">
        <v>79</v>
      </c>
      <c r="BF6" s="8" t="s">
        <v>84</v>
      </c>
      <c r="BG6" s="8" t="s">
        <v>89</v>
      </c>
      <c r="BH6" s="8" t="s">
        <v>94</v>
      </c>
      <c r="BI6" s="9" t="s">
        <v>99</v>
      </c>
    </row>
    <row r="7" spans="1:61" x14ac:dyDescent="0.5">
      <c r="A7" s="80" t="s">
        <v>100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N7" s="11">
        <v>6</v>
      </c>
      <c r="O7" s="31"/>
      <c r="P7" s="13">
        <f>'CP1 - flat'!P7</f>
        <v>1600</v>
      </c>
      <c r="Q7" s="13">
        <f t="shared" si="4"/>
        <v>0</v>
      </c>
      <c r="U7" s="59" t="str">
        <f>'CP1 - flat'!U7</f>
        <v>B1</v>
      </c>
      <c r="V7" s="11" t="b">
        <f t="shared" ca="1" si="5"/>
        <v>1</v>
      </c>
      <c r="W7" s="59">
        <f t="shared" ca="1" si="6"/>
        <v>6</v>
      </c>
      <c r="X7" s="59">
        <f t="shared" ca="1" si="7"/>
        <v>0</v>
      </c>
      <c r="Y7" s="59">
        <f t="shared" ca="1" si="0"/>
        <v>1</v>
      </c>
      <c r="Z7" s="59" t="b">
        <f t="shared" si="1"/>
        <v>0</v>
      </c>
      <c r="AA7" s="14">
        <f t="shared" ca="1" si="8"/>
        <v>6000</v>
      </c>
      <c r="AB7" s="14">
        <f t="shared" ca="1" si="2"/>
        <v>0</v>
      </c>
      <c r="AC7" s="14">
        <f t="shared" si="9"/>
        <v>150</v>
      </c>
      <c r="AD7" s="14">
        <f t="shared" ca="1" si="10"/>
        <v>6150</v>
      </c>
      <c r="AE7" s="14">
        <f t="shared" ca="1" si="11"/>
        <v>0</v>
      </c>
      <c r="AF7" s="14">
        <f t="shared" ca="1" si="11"/>
        <v>150</v>
      </c>
      <c r="AG7" s="14">
        <f t="shared" ca="1" si="11"/>
        <v>6150</v>
      </c>
      <c r="AK7" s="81" t="s">
        <v>125</v>
      </c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</row>
    <row r="8" spans="1:61" x14ac:dyDescent="0.5">
      <c r="A8" s="11" t="s">
        <v>48</v>
      </c>
      <c r="N8" s="11">
        <v>7</v>
      </c>
      <c r="O8" s="31"/>
      <c r="P8" s="13">
        <f>'CP1 - flat'!P8</f>
        <v>2400</v>
      </c>
      <c r="Q8" s="13">
        <f t="shared" si="4"/>
        <v>0</v>
      </c>
      <c r="U8" s="59" t="str">
        <f>'CP1 - flat'!U8</f>
        <v>B2</v>
      </c>
      <c r="V8" s="11" t="b">
        <f t="shared" ca="1" si="5"/>
        <v>1</v>
      </c>
      <c r="W8" s="59">
        <f t="shared" ca="1" si="6"/>
        <v>7</v>
      </c>
      <c r="X8" s="59">
        <f t="shared" ca="1" si="7"/>
        <v>0</v>
      </c>
      <c r="Y8" s="59">
        <f t="shared" ca="1" si="0"/>
        <v>1</v>
      </c>
      <c r="Z8" s="59" t="b">
        <f t="shared" si="1"/>
        <v>0</v>
      </c>
      <c r="AA8" s="14">
        <f t="shared" ca="1" si="8"/>
        <v>7000</v>
      </c>
      <c r="AB8" s="14">
        <f t="shared" ca="1" si="2"/>
        <v>0</v>
      </c>
      <c r="AC8" s="14">
        <f t="shared" si="9"/>
        <v>150</v>
      </c>
      <c r="AD8" s="14">
        <f t="shared" ca="1" si="10"/>
        <v>7150</v>
      </c>
      <c r="AE8" s="14">
        <f t="shared" ca="1" si="11"/>
        <v>0</v>
      </c>
      <c r="AF8" s="14">
        <f t="shared" ca="1" si="11"/>
        <v>150</v>
      </c>
      <c r="AG8" s="14">
        <f t="shared" ca="1" si="11"/>
        <v>7150</v>
      </c>
      <c r="AK8" s="60"/>
    </row>
    <row r="9" spans="1:61" x14ac:dyDescent="0.5">
      <c r="A9" s="11" t="s">
        <v>105</v>
      </c>
      <c r="N9" s="11">
        <v>8</v>
      </c>
      <c r="O9" s="31"/>
      <c r="P9" s="13">
        <f>'CP1 - flat'!P9</f>
        <v>3200</v>
      </c>
      <c r="Q9" s="13">
        <f t="shared" si="4"/>
        <v>0</v>
      </c>
      <c r="U9" s="59" t="str">
        <f>'CP1 - flat'!U9</f>
        <v>B3</v>
      </c>
      <c r="V9" s="11" t="b">
        <f t="shared" ca="1" si="5"/>
        <v>1</v>
      </c>
      <c r="W9" s="59">
        <f t="shared" ca="1" si="6"/>
        <v>8</v>
      </c>
      <c r="X9" s="59">
        <f t="shared" ca="1" si="7"/>
        <v>0</v>
      </c>
      <c r="Y9" s="59">
        <f t="shared" ca="1" si="0"/>
        <v>0</v>
      </c>
      <c r="Z9" s="59" t="b">
        <f t="shared" si="1"/>
        <v>0</v>
      </c>
      <c r="AA9" s="14">
        <f t="shared" ca="1" si="8"/>
        <v>8000</v>
      </c>
      <c r="AB9" s="14">
        <f t="shared" ca="1" si="2"/>
        <v>0</v>
      </c>
      <c r="AC9" s="14">
        <f t="shared" si="9"/>
        <v>150</v>
      </c>
      <c r="AD9" s="14">
        <f t="shared" ca="1" si="10"/>
        <v>8150</v>
      </c>
      <c r="AE9" s="14">
        <f t="shared" ca="1" si="11"/>
        <v>0</v>
      </c>
      <c r="AF9" s="14">
        <f t="shared" ca="1" si="11"/>
        <v>150</v>
      </c>
      <c r="AG9" s="14">
        <f t="shared" ca="1" si="11"/>
        <v>8150</v>
      </c>
    </row>
    <row r="10" spans="1:61" x14ac:dyDescent="0.5">
      <c r="A10" s="11" t="str">
        <f>'CP1 - flat'!A10</f>
        <v># of farmers:</v>
      </c>
      <c r="C10" s="11">
        <f>AgQuality!C10</f>
        <v>44</v>
      </c>
      <c r="N10" s="11">
        <v>9</v>
      </c>
      <c r="O10" s="31"/>
      <c r="P10" s="13">
        <f>'CP1 - flat'!P10</f>
        <v>4000</v>
      </c>
      <c r="Q10" s="13">
        <f t="shared" si="4"/>
        <v>0</v>
      </c>
      <c r="U10" s="59" t="str">
        <f>'CP1 - flat'!U10</f>
        <v>B4</v>
      </c>
      <c r="V10" s="11" t="b">
        <f t="shared" ca="1" si="5"/>
        <v>1</v>
      </c>
      <c r="W10" s="59">
        <f t="shared" ca="1" si="6"/>
        <v>9</v>
      </c>
      <c r="X10" s="59">
        <f t="shared" ca="1" si="7"/>
        <v>0</v>
      </c>
      <c r="Y10" s="59">
        <f t="shared" ca="1" si="0"/>
        <v>0</v>
      </c>
      <c r="Z10" s="59" t="b">
        <f t="shared" si="1"/>
        <v>0</v>
      </c>
      <c r="AA10" s="14">
        <f t="shared" ca="1" si="8"/>
        <v>9000</v>
      </c>
      <c r="AB10" s="14">
        <f t="shared" ca="1" si="2"/>
        <v>0</v>
      </c>
      <c r="AC10" s="14">
        <f t="shared" si="9"/>
        <v>150</v>
      </c>
      <c r="AD10" s="14">
        <f t="shared" ca="1" si="10"/>
        <v>9150</v>
      </c>
      <c r="AE10" s="14">
        <f t="shared" ca="1" si="11"/>
        <v>0</v>
      </c>
      <c r="AF10" s="14">
        <f t="shared" ca="1" si="11"/>
        <v>150</v>
      </c>
      <c r="AG10" s="14">
        <f t="shared" ca="1" si="11"/>
        <v>9150</v>
      </c>
    </row>
    <row r="11" spans="1:61" ht="18.75" customHeight="1" x14ac:dyDescent="0.5">
      <c r="A11" s="11" t="str">
        <f>'CP1 - flat'!A11</f>
        <v># bids to accept:</v>
      </c>
      <c r="C11" s="11">
        <f>'CP1 - flat'!C11</f>
        <v>22</v>
      </c>
      <c r="N11" s="11">
        <v>10</v>
      </c>
      <c r="O11" s="31"/>
      <c r="P11" s="13">
        <f>'CP1 - flat'!P11</f>
        <v>4500</v>
      </c>
      <c r="Q11" s="13">
        <f t="shared" si="4"/>
        <v>0</v>
      </c>
      <c r="U11" s="59" t="str">
        <f>'CP1 - flat'!U11</f>
        <v>B5</v>
      </c>
      <c r="V11" s="11" t="b">
        <f t="shared" ca="1" si="5"/>
        <v>0</v>
      </c>
      <c r="W11" s="59">
        <f t="shared" ca="1" si="6"/>
        <v>0</v>
      </c>
      <c r="X11" s="59">
        <f t="shared" ca="1" si="7"/>
        <v>0</v>
      </c>
      <c r="Y11" s="59">
        <f t="shared" ca="1" si="0"/>
        <v>0</v>
      </c>
      <c r="Z11" s="59" t="b">
        <f t="shared" si="1"/>
        <v>0</v>
      </c>
      <c r="AA11" s="14">
        <f t="shared" ca="1" si="8"/>
        <v>0</v>
      </c>
      <c r="AB11" s="14">
        <f t="shared" ca="1" si="2"/>
        <v>0</v>
      </c>
      <c r="AC11" s="14">
        <f t="shared" si="9"/>
        <v>150</v>
      </c>
      <c r="AD11" s="14">
        <f t="shared" ca="1" si="10"/>
        <v>150</v>
      </c>
      <c r="AE11" s="14" t="str">
        <f t="shared" ca="1" si="11"/>
        <v/>
      </c>
      <c r="AF11" s="14" t="str">
        <f t="shared" ca="1" si="11"/>
        <v/>
      </c>
      <c r="AG11" s="14" t="str">
        <f t="shared" ca="1" si="11"/>
        <v/>
      </c>
    </row>
    <row r="12" spans="1:61" x14ac:dyDescent="0.5">
      <c r="A12" s="11" t="str">
        <f>'CP1 - flat'!A12</f>
        <v>Base cons pmnt</v>
      </c>
      <c r="C12" s="12">
        <f>'CP1 - flat'!C12</f>
        <v>2000</v>
      </c>
      <c r="D12" s="12"/>
      <c r="E12" s="12"/>
      <c r="F12" s="12"/>
      <c r="G12" s="12"/>
      <c r="H12" s="12"/>
      <c r="N12" s="11">
        <v>11</v>
      </c>
      <c r="O12" s="31"/>
      <c r="P12" s="13">
        <f>'CP1 - flat'!P12</f>
        <v>4700</v>
      </c>
      <c r="Q12" s="13">
        <f t="shared" si="4"/>
        <v>0</v>
      </c>
      <c r="U12" s="59" t="str">
        <f>'CP1 - flat'!U12</f>
        <v>C1</v>
      </c>
      <c r="V12" s="11" t="b">
        <f t="shared" ca="1" si="5"/>
        <v>1</v>
      </c>
      <c r="W12" s="59">
        <f t="shared" ca="1" si="6"/>
        <v>1</v>
      </c>
      <c r="X12" s="59">
        <f t="shared" ca="1" si="7"/>
        <v>0</v>
      </c>
      <c r="Y12" s="59">
        <f t="shared" ca="1" si="0"/>
        <v>1</v>
      </c>
      <c r="Z12" s="59" t="b">
        <f t="shared" si="1"/>
        <v>0</v>
      </c>
      <c r="AA12" s="14">
        <f t="shared" ca="1" si="8"/>
        <v>1000</v>
      </c>
      <c r="AB12" s="14">
        <f t="shared" ca="1" si="2"/>
        <v>0</v>
      </c>
      <c r="AC12" s="14">
        <f t="shared" si="9"/>
        <v>150</v>
      </c>
      <c r="AD12" s="14">
        <f t="shared" ca="1" si="10"/>
        <v>1150</v>
      </c>
      <c r="AE12" s="14">
        <f t="shared" ca="1" si="11"/>
        <v>0</v>
      </c>
      <c r="AF12" s="14">
        <f t="shared" ca="1" si="11"/>
        <v>150</v>
      </c>
      <c r="AG12" s="14">
        <f t="shared" ca="1" si="11"/>
        <v>1150</v>
      </c>
    </row>
    <row r="13" spans="1:61" x14ac:dyDescent="0.5">
      <c r="A13" s="11" t="str">
        <f>'CP1 - flat'!A13</f>
        <v>Border bonus</v>
      </c>
      <c r="C13" s="12">
        <v>1000</v>
      </c>
      <c r="D13" s="12"/>
      <c r="E13" s="12"/>
      <c r="F13" s="12"/>
      <c r="G13" s="12"/>
      <c r="H13" s="12"/>
      <c r="N13" s="11">
        <v>12</v>
      </c>
      <c r="O13" s="31"/>
      <c r="P13" s="13">
        <f>'CP1 - flat'!P13</f>
        <v>4800</v>
      </c>
      <c r="Q13" s="13">
        <f t="shared" si="4"/>
        <v>0</v>
      </c>
      <c r="U13" s="59" t="str">
        <f>'CP1 - flat'!U13</f>
        <v>C2</v>
      </c>
      <c r="V13" s="11" t="b">
        <f t="shared" ca="1" si="5"/>
        <v>1</v>
      </c>
      <c r="W13" s="59">
        <f t="shared" ca="1" si="6"/>
        <v>2</v>
      </c>
      <c r="X13" s="59">
        <f t="shared" ca="1" si="7"/>
        <v>1</v>
      </c>
      <c r="Y13" s="59">
        <f t="shared" ca="1" si="0"/>
        <v>0</v>
      </c>
      <c r="Z13" s="59" t="b">
        <f t="shared" si="1"/>
        <v>0</v>
      </c>
      <c r="AA13" s="14">
        <f t="shared" ca="1" si="8"/>
        <v>0</v>
      </c>
      <c r="AB13" s="14">
        <f t="shared" ca="1" si="2"/>
        <v>2000</v>
      </c>
      <c r="AC13" s="14">
        <f t="shared" si="9"/>
        <v>150</v>
      </c>
      <c r="AD13" s="14">
        <f t="shared" ca="1" si="10"/>
        <v>2150</v>
      </c>
      <c r="AE13" s="14">
        <f t="shared" ca="1" si="11"/>
        <v>2000</v>
      </c>
      <c r="AF13" s="14">
        <f t="shared" ca="1" si="11"/>
        <v>150</v>
      </c>
      <c r="AG13" s="14">
        <f t="shared" ca="1" si="11"/>
        <v>2150</v>
      </c>
    </row>
    <row r="14" spans="1:61" x14ac:dyDescent="0.5">
      <c r="A14" s="11" t="str">
        <f>'CP1 - flat'!A14</f>
        <v>Megafauna survival</v>
      </c>
      <c r="C14" s="12">
        <f>'CP1 - flat'!C14</f>
        <v>3000</v>
      </c>
      <c r="D14" s="12"/>
      <c r="E14" s="12"/>
      <c r="F14" s="12"/>
      <c r="G14" s="12"/>
      <c r="H14" s="12"/>
      <c r="N14" s="11">
        <v>13</v>
      </c>
      <c r="O14" s="31"/>
      <c r="P14" s="13">
        <f>'CP1 - flat'!P14</f>
        <v>4850</v>
      </c>
      <c r="Q14" s="13">
        <f t="shared" si="4"/>
        <v>0</v>
      </c>
      <c r="U14" s="59" t="str">
        <f>'CP1 - flat'!U14</f>
        <v>C3</v>
      </c>
      <c r="V14" s="11" t="b">
        <f t="shared" ca="1" si="5"/>
        <v>1</v>
      </c>
      <c r="W14" s="59">
        <f t="shared" ca="1" si="6"/>
        <v>3</v>
      </c>
      <c r="X14" s="59">
        <f t="shared" ca="1" si="7"/>
        <v>0</v>
      </c>
      <c r="Y14" s="59">
        <f t="shared" ca="1" si="0"/>
        <v>1</v>
      </c>
      <c r="Z14" s="59" t="b">
        <f t="shared" si="1"/>
        <v>0</v>
      </c>
      <c r="AA14" s="14">
        <f t="shared" ca="1" si="8"/>
        <v>3000</v>
      </c>
      <c r="AB14" s="14">
        <f t="shared" ca="1" si="2"/>
        <v>0</v>
      </c>
      <c r="AC14" s="14">
        <f t="shared" si="9"/>
        <v>150</v>
      </c>
      <c r="AD14" s="14">
        <f t="shared" ca="1" si="10"/>
        <v>3150</v>
      </c>
      <c r="AE14" s="14">
        <f t="shared" ca="1" si="11"/>
        <v>0</v>
      </c>
      <c r="AF14" s="14">
        <f t="shared" ca="1" si="11"/>
        <v>150</v>
      </c>
      <c r="AG14" s="14">
        <f t="shared" ca="1" si="11"/>
        <v>3150</v>
      </c>
    </row>
    <row r="15" spans="1:61" x14ac:dyDescent="0.5">
      <c r="A15" s="18" t="str">
        <f>'CP1 - flat'!A15</f>
        <v>Corridor bonus</v>
      </c>
      <c r="B15" s="17"/>
      <c r="C15" s="12"/>
      <c r="D15" s="12"/>
      <c r="E15" s="12"/>
      <c r="F15" s="12"/>
      <c r="G15" s="12"/>
      <c r="H15" s="12"/>
      <c r="N15" s="11">
        <v>14</v>
      </c>
      <c r="O15" s="31"/>
      <c r="P15" s="13">
        <f>'CP1 - flat'!P15</f>
        <v>4900</v>
      </c>
      <c r="Q15" s="13">
        <f t="shared" si="4"/>
        <v>0</v>
      </c>
      <c r="U15" s="59" t="str">
        <f>'CP1 - flat'!U15</f>
        <v>C4</v>
      </c>
      <c r="V15" s="11" t="b">
        <f t="shared" ca="1" si="5"/>
        <v>1</v>
      </c>
      <c r="W15" s="59">
        <f t="shared" ca="1" si="6"/>
        <v>4</v>
      </c>
      <c r="X15" s="59">
        <f t="shared" ca="1" si="7"/>
        <v>0</v>
      </c>
      <c r="Y15" s="59">
        <f t="shared" ca="1" si="0"/>
        <v>0</v>
      </c>
      <c r="Z15" s="59" t="b">
        <f t="shared" si="1"/>
        <v>0</v>
      </c>
      <c r="AA15" s="14">
        <f t="shared" ca="1" si="8"/>
        <v>4000</v>
      </c>
      <c r="AB15" s="14">
        <f t="shared" ca="1" si="2"/>
        <v>0</v>
      </c>
      <c r="AC15" s="14">
        <f t="shared" si="9"/>
        <v>150</v>
      </c>
      <c r="AD15" s="14">
        <f t="shared" ca="1" si="10"/>
        <v>4150</v>
      </c>
      <c r="AE15" s="14">
        <f t="shared" ca="1" si="11"/>
        <v>0</v>
      </c>
      <c r="AF15" s="14">
        <f t="shared" ca="1" si="11"/>
        <v>150</v>
      </c>
      <c r="AG15" s="14">
        <f t="shared" ca="1" si="11"/>
        <v>4150</v>
      </c>
    </row>
    <row r="16" spans="1:61" ht="18.899999999999999" thickBot="1" x14ac:dyDescent="0.55000000000000004">
      <c r="A16" s="11" t="s">
        <v>59</v>
      </c>
      <c r="B16" s="17"/>
      <c r="M16" s="15"/>
      <c r="N16" s="11">
        <v>15</v>
      </c>
      <c r="O16" s="31"/>
      <c r="P16" s="13">
        <f>'CP1 - flat'!P16</f>
        <v>4950</v>
      </c>
      <c r="Q16" s="13">
        <f t="shared" si="4"/>
        <v>0</v>
      </c>
      <c r="U16" s="59" t="str">
        <f>'CP1 - flat'!U16</f>
        <v>C5</v>
      </c>
      <c r="V16" s="11" t="b">
        <f t="shared" ca="1" si="5"/>
        <v>0</v>
      </c>
      <c r="W16" s="59">
        <f t="shared" ca="1" si="6"/>
        <v>0</v>
      </c>
      <c r="X16" s="59">
        <f t="shared" ca="1" si="7"/>
        <v>0</v>
      </c>
      <c r="Y16" s="59">
        <f t="shared" ca="1" si="0"/>
        <v>0</v>
      </c>
      <c r="Z16" s="59" t="b">
        <f t="shared" si="1"/>
        <v>0</v>
      </c>
      <c r="AA16" s="14">
        <f t="shared" ca="1" si="8"/>
        <v>0</v>
      </c>
      <c r="AB16" s="14">
        <f t="shared" ca="1" si="2"/>
        <v>0</v>
      </c>
      <c r="AC16" s="14">
        <f t="shared" si="9"/>
        <v>150</v>
      </c>
      <c r="AD16" s="14">
        <f t="shared" ca="1" si="10"/>
        <v>150</v>
      </c>
      <c r="AE16" s="14" t="str">
        <f t="shared" ca="1" si="11"/>
        <v/>
      </c>
      <c r="AF16" s="14" t="str">
        <f t="shared" ca="1" si="11"/>
        <v/>
      </c>
      <c r="AG16" s="14" t="str">
        <f t="shared" ca="1" si="11"/>
        <v/>
      </c>
    </row>
    <row r="17" spans="1:33" ht="18.899999999999999" thickBot="1" x14ac:dyDescent="0.55000000000000004">
      <c r="A17" s="28" t="s">
        <v>101</v>
      </c>
      <c r="B17" s="28"/>
      <c r="C17" s="29"/>
      <c r="N17" s="11">
        <v>16</v>
      </c>
      <c r="O17" s="31"/>
      <c r="P17" s="13">
        <f>'CP1 - flat'!P17</f>
        <v>5000</v>
      </c>
      <c r="Q17" s="13">
        <f t="shared" si="4"/>
        <v>0</v>
      </c>
      <c r="U17" s="59" t="str">
        <f>'CP1 - flat'!U17</f>
        <v>D1</v>
      </c>
      <c r="V17" s="11" t="b">
        <f t="shared" ca="1" si="5"/>
        <v>1</v>
      </c>
      <c r="W17" s="59">
        <f t="shared" ca="1" si="6"/>
        <v>6</v>
      </c>
      <c r="X17" s="59">
        <f t="shared" ca="1" si="7"/>
        <v>0</v>
      </c>
      <c r="Y17" s="59">
        <f t="shared" ca="1" si="0"/>
        <v>0</v>
      </c>
      <c r="Z17" s="59" t="b">
        <f t="shared" si="1"/>
        <v>0</v>
      </c>
      <c r="AA17" s="14">
        <f t="shared" ca="1" si="8"/>
        <v>6000</v>
      </c>
      <c r="AB17" s="14">
        <f t="shared" ca="1" si="2"/>
        <v>0</v>
      </c>
      <c r="AC17" s="14">
        <f t="shared" si="9"/>
        <v>150</v>
      </c>
      <c r="AD17" s="14">
        <f t="shared" ca="1" si="10"/>
        <v>6150</v>
      </c>
      <c r="AE17" s="14">
        <f t="shared" ca="1" si="11"/>
        <v>0</v>
      </c>
      <c r="AF17" s="14">
        <f t="shared" ca="1" si="11"/>
        <v>150</v>
      </c>
      <c r="AG17" s="14">
        <f t="shared" ca="1" si="11"/>
        <v>6150</v>
      </c>
    </row>
    <row r="18" spans="1:33" ht="18.899999999999999" thickBot="1" x14ac:dyDescent="0.55000000000000004">
      <c r="A18" s="11" t="s">
        <v>103</v>
      </c>
      <c r="C18" s="15">
        <f ca="1">C17*RAND()+0.5</f>
        <v>0.5</v>
      </c>
      <c r="D18" s="11" t="s">
        <v>58</v>
      </c>
      <c r="F18" s="29"/>
      <c r="G18" s="11" t="s">
        <v>73</v>
      </c>
      <c r="H18" s="15"/>
      <c r="M18" s="15"/>
      <c r="N18" s="11">
        <v>17</v>
      </c>
      <c r="O18" s="31"/>
      <c r="P18" s="13">
        <f>'CP1 - flat'!P18</f>
        <v>5000</v>
      </c>
      <c r="Q18" s="13">
        <f t="shared" si="4"/>
        <v>0</v>
      </c>
      <c r="U18" s="59" t="str">
        <f>'CP1 - flat'!U18</f>
        <v>D2</v>
      </c>
      <c r="V18" s="11" t="b">
        <f t="shared" ca="1" si="5"/>
        <v>1</v>
      </c>
      <c r="W18" s="59">
        <f t="shared" ca="1" si="6"/>
        <v>7</v>
      </c>
      <c r="X18" s="59">
        <f t="shared" ca="1" si="7"/>
        <v>0</v>
      </c>
      <c r="Y18" s="59">
        <f t="shared" ca="1" si="0"/>
        <v>1</v>
      </c>
      <c r="Z18" s="59" t="b">
        <f t="shared" si="1"/>
        <v>0</v>
      </c>
      <c r="AA18" s="14">
        <f t="shared" ca="1" si="8"/>
        <v>7000</v>
      </c>
      <c r="AB18" s="14">
        <f t="shared" ca="1" si="2"/>
        <v>0</v>
      </c>
      <c r="AC18" s="14">
        <f t="shared" si="9"/>
        <v>150</v>
      </c>
      <c r="AD18" s="14">
        <f t="shared" ca="1" si="10"/>
        <v>7150</v>
      </c>
      <c r="AE18" s="14">
        <f t="shared" ca="1" si="11"/>
        <v>0</v>
      </c>
      <c r="AF18" s="14">
        <f t="shared" ca="1" si="11"/>
        <v>150</v>
      </c>
      <c r="AG18" s="14">
        <f t="shared" ca="1" si="11"/>
        <v>7150</v>
      </c>
    </row>
    <row r="19" spans="1:33" ht="18.899999999999999" thickBot="1" x14ac:dyDescent="0.55000000000000004">
      <c r="A19" s="11" t="s">
        <v>104</v>
      </c>
      <c r="N19" s="11">
        <v>18</v>
      </c>
      <c r="O19" s="31"/>
      <c r="P19" s="13">
        <f>'CP1 - flat'!P19</f>
        <v>5000</v>
      </c>
      <c r="Q19" s="13">
        <f t="shared" si="4"/>
        <v>0</v>
      </c>
      <c r="U19" s="59" t="str">
        <f>'CP1 - flat'!U19</f>
        <v>D3</v>
      </c>
      <c r="V19" s="11" t="b">
        <f t="shared" ca="1" si="5"/>
        <v>1</v>
      </c>
      <c r="W19" s="59">
        <f t="shared" ca="1" si="6"/>
        <v>8</v>
      </c>
      <c r="X19" s="59">
        <f t="shared" ca="1" si="7"/>
        <v>0</v>
      </c>
      <c r="Y19" s="59">
        <f t="shared" ca="1" si="0"/>
        <v>0</v>
      </c>
      <c r="Z19" s="59" t="b">
        <f t="shared" si="1"/>
        <v>0</v>
      </c>
      <c r="AA19" s="14">
        <f t="shared" ca="1" si="8"/>
        <v>8000</v>
      </c>
      <c r="AB19" s="14">
        <f t="shared" ca="1" si="2"/>
        <v>0</v>
      </c>
      <c r="AC19" s="14">
        <f t="shared" si="9"/>
        <v>150</v>
      </c>
      <c r="AD19" s="14">
        <f t="shared" ca="1" si="10"/>
        <v>8150</v>
      </c>
      <c r="AE19" s="14">
        <f t="shared" ca="1" si="11"/>
        <v>0</v>
      </c>
      <c r="AF19" s="14">
        <f t="shared" ca="1" si="11"/>
        <v>150</v>
      </c>
      <c r="AG19" s="14">
        <f t="shared" ca="1" si="11"/>
        <v>8150</v>
      </c>
    </row>
    <row r="20" spans="1:33" x14ac:dyDescent="0.5">
      <c r="A20" s="30"/>
      <c r="B20" s="15"/>
      <c r="D20" s="15"/>
      <c r="E20" s="15"/>
      <c r="F20" s="15"/>
      <c r="G20" s="15"/>
      <c r="H20" s="15"/>
      <c r="I20" s="15"/>
      <c r="J20" s="15"/>
      <c r="K20" s="15"/>
      <c r="L20" s="15"/>
      <c r="N20" s="11">
        <v>19</v>
      </c>
      <c r="O20" s="31"/>
      <c r="P20" s="13">
        <f>'CP1 - flat'!P20</f>
        <v>5000</v>
      </c>
      <c r="Q20" s="13">
        <f t="shared" si="4"/>
        <v>0</v>
      </c>
      <c r="U20" s="59" t="str">
        <f>'CP1 - flat'!U20</f>
        <v>D4</v>
      </c>
      <c r="V20" s="11" t="b">
        <f t="shared" ca="1" si="5"/>
        <v>1</v>
      </c>
      <c r="W20" s="59">
        <f t="shared" ca="1" si="6"/>
        <v>9</v>
      </c>
      <c r="X20" s="59">
        <f t="shared" ca="1" si="7"/>
        <v>0</v>
      </c>
      <c r="Y20" s="59">
        <f t="shared" ca="1" si="0"/>
        <v>0</v>
      </c>
      <c r="Z20" s="59" t="b">
        <f t="shared" si="1"/>
        <v>0</v>
      </c>
      <c r="AA20" s="14">
        <f t="shared" ca="1" si="8"/>
        <v>9000</v>
      </c>
      <c r="AB20" s="14">
        <f t="shared" ca="1" si="2"/>
        <v>0</v>
      </c>
      <c r="AC20" s="14">
        <f t="shared" si="9"/>
        <v>150</v>
      </c>
      <c r="AD20" s="14">
        <f t="shared" ca="1" si="10"/>
        <v>9150</v>
      </c>
      <c r="AE20" s="14">
        <f t="shared" ca="1" si="11"/>
        <v>0</v>
      </c>
      <c r="AF20" s="14">
        <f t="shared" ca="1" si="11"/>
        <v>150</v>
      </c>
      <c r="AG20" s="14">
        <f t="shared" ca="1" si="11"/>
        <v>9150</v>
      </c>
    </row>
    <row r="21" spans="1:33" x14ac:dyDescent="0.5">
      <c r="A21" s="31"/>
      <c r="N21" s="11">
        <v>20</v>
      </c>
      <c r="O21" s="31"/>
      <c r="P21" s="13">
        <f>'CP1 - flat'!P21</f>
        <v>5000</v>
      </c>
      <c r="Q21" s="13">
        <f t="shared" si="4"/>
        <v>0</v>
      </c>
      <c r="U21" s="59" t="str">
        <f>'CP1 - flat'!U21</f>
        <v>D5</v>
      </c>
      <c r="V21" s="11" t="b">
        <f t="shared" ca="1" si="5"/>
        <v>0</v>
      </c>
      <c r="W21" s="59">
        <f t="shared" ca="1" si="6"/>
        <v>0</v>
      </c>
      <c r="X21" s="59">
        <f t="shared" ca="1" si="7"/>
        <v>0</v>
      </c>
      <c r="Y21" s="59">
        <f t="shared" ca="1" si="0"/>
        <v>0</v>
      </c>
      <c r="Z21" s="59" t="b">
        <f t="shared" si="1"/>
        <v>0</v>
      </c>
      <c r="AA21" s="14">
        <f t="shared" ca="1" si="8"/>
        <v>0</v>
      </c>
      <c r="AB21" s="14">
        <f t="shared" ca="1" si="2"/>
        <v>0</v>
      </c>
      <c r="AC21" s="14">
        <f t="shared" si="9"/>
        <v>150</v>
      </c>
      <c r="AD21" s="14">
        <f t="shared" ca="1" si="10"/>
        <v>150</v>
      </c>
      <c r="AE21" s="14" t="str">
        <f t="shared" ca="1" si="11"/>
        <v/>
      </c>
      <c r="AF21" s="14" t="str">
        <f t="shared" ca="1" si="11"/>
        <v/>
      </c>
      <c r="AG21" s="14" t="str">
        <f t="shared" ca="1" si="11"/>
        <v/>
      </c>
    </row>
    <row r="22" spans="1:33" x14ac:dyDescent="0.5">
      <c r="A22" s="32"/>
      <c r="B22" s="15"/>
      <c r="D22" s="15"/>
      <c r="E22" s="15"/>
      <c r="F22" s="15"/>
      <c r="G22" s="15"/>
      <c r="H22" s="15"/>
      <c r="I22" s="15"/>
      <c r="J22" s="15"/>
      <c r="K22" s="15"/>
      <c r="L22" s="15"/>
      <c r="N22" s="11">
        <v>21</v>
      </c>
      <c r="O22" s="31"/>
      <c r="P22" s="13">
        <f>'CP1 - flat'!P22</f>
        <v>5000</v>
      </c>
      <c r="Q22" s="13">
        <f t="shared" si="4"/>
        <v>0</v>
      </c>
      <c r="U22" s="59" t="str">
        <f>'CP1 - flat'!U22</f>
        <v>E1</v>
      </c>
      <c r="V22" s="11" t="b">
        <f t="shared" ca="1" si="5"/>
        <v>1</v>
      </c>
      <c r="W22" s="59">
        <f t="shared" ca="1" si="6"/>
        <v>1</v>
      </c>
      <c r="X22" s="59">
        <f t="shared" ca="1" si="7"/>
        <v>0</v>
      </c>
      <c r="Y22" s="59">
        <f t="shared" ca="1" si="0"/>
        <v>1</v>
      </c>
      <c r="Z22" s="59" t="b">
        <f t="shared" si="1"/>
        <v>0</v>
      </c>
      <c r="AA22" s="14">
        <f t="shared" ca="1" si="8"/>
        <v>1000</v>
      </c>
      <c r="AB22" s="14">
        <f t="shared" ca="1" si="2"/>
        <v>0</v>
      </c>
      <c r="AC22" s="14">
        <f t="shared" si="9"/>
        <v>150</v>
      </c>
      <c r="AD22" s="14">
        <f t="shared" ca="1" si="10"/>
        <v>1150</v>
      </c>
      <c r="AE22" s="14">
        <f t="shared" ca="1" si="11"/>
        <v>0</v>
      </c>
      <c r="AF22" s="14">
        <f t="shared" ca="1" si="11"/>
        <v>150</v>
      </c>
      <c r="AG22" s="14">
        <f t="shared" ca="1" si="11"/>
        <v>1150</v>
      </c>
    </row>
    <row r="23" spans="1:33" x14ac:dyDescent="0.5">
      <c r="A23" s="31"/>
      <c r="N23" s="11">
        <v>22</v>
      </c>
      <c r="O23" s="31"/>
      <c r="P23" s="13">
        <f>'CP1 - flat'!P23</f>
        <v>5000</v>
      </c>
      <c r="Q23" s="13">
        <f t="shared" si="4"/>
        <v>0</v>
      </c>
      <c r="U23" s="59" t="str">
        <f>'CP1 - flat'!U23</f>
        <v>E2</v>
      </c>
      <c r="V23" s="11" t="b">
        <f t="shared" ca="1" si="5"/>
        <v>1</v>
      </c>
      <c r="W23" s="59">
        <f t="shared" ca="1" si="6"/>
        <v>2</v>
      </c>
      <c r="X23" s="59">
        <f t="shared" ca="1" si="7"/>
        <v>0</v>
      </c>
      <c r="Y23" s="59">
        <f t="shared" ca="1" si="0"/>
        <v>0</v>
      </c>
      <c r="Z23" s="59" t="b">
        <f t="shared" si="1"/>
        <v>0</v>
      </c>
      <c r="AA23" s="14">
        <f t="shared" ca="1" si="8"/>
        <v>2000</v>
      </c>
      <c r="AB23" s="14">
        <f t="shared" ca="1" si="2"/>
        <v>0</v>
      </c>
      <c r="AC23" s="14">
        <f t="shared" si="9"/>
        <v>150</v>
      </c>
      <c r="AD23" s="14">
        <f t="shared" ca="1" si="10"/>
        <v>2150</v>
      </c>
      <c r="AE23" s="14">
        <f t="shared" ca="1" si="11"/>
        <v>0</v>
      </c>
      <c r="AF23" s="14">
        <f t="shared" ca="1" si="11"/>
        <v>150</v>
      </c>
      <c r="AG23" s="14">
        <f t="shared" ca="1" si="11"/>
        <v>2150</v>
      </c>
    </row>
    <row r="24" spans="1:33" x14ac:dyDescent="0.5">
      <c r="A24" s="31"/>
      <c r="N24" s="11">
        <v>23</v>
      </c>
      <c r="O24" s="31"/>
      <c r="P24" s="13">
        <f>'CP1 - flat'!P24</f>
        <v>5000</v>
      </c>
      <c r="Q24" s="13">
        <f t="shared" si="4"/>
        <v>0</v>
      </c>
      <c r="U24" s="59" t="str">
        <f>'CP1 - flat'!U24</f>
        <v>E3</v>
      </c>
      <c r="V24" s="11" t="b">
        <f t="shared" ca="1" si="5"/>
        <v>1</v>
      </c>
      <c r="W24" s="59">
        <f t="shared" ca="1" si="6"/>
        <v>3</v>
      </c>
      <c r="X24" s="59">
        <f t="shared" ca="1" si="7"/>
        <v>0</v>
      </c>
      <c r="Y24" s="59">
        <f t="shared" ca="1" si="0"/>
        <v>0</v>
      </c>
      <c r="Z24" s="59" t="b">
        <f t="shared" si="1"/>
        <v>0</v>
      </c>
      <c r="AA24" s="14">
        <f t="shared" ca="1" si="8"/>
        <v>3000</v>
      </c>
      <c r="AB24" s="14">
        <f t="shared" ca="1" si="2"/>
        <v>0</v>
      </c>
      <c r="AC24" s="14">
        <f t="shared" si="9"/>
        <v>150</v>
      </c>
      <c r="AD24" s="14">
        <f t="shared" ca="1" si="10"/>
        <v>3150</v>
      </c>
      <c r="AE24" s="14">
        <f t="shared" ca="1" si="11"/>
        <v>0</v>
      </c>
      <c r="AF24" s="14">
        <f t="shared" ca="1" si="11"/>
        <v>150</v>
      </c>
      <c r="AG24" s="14">
        <f t="shared" ca="1" si="11"/>
        <v>3150</v>
      </c>
    </row>
    <row r="25" spans="1:33" x14ac:dyDescent="0.5">
      <c r="A25" s="31"/>
      <c r="N25" s="11">
        <v>24</v>
      </c>
      <c r="O25" s="31"/>
      <c r="P25" s="13">
        <f>'CP1 - flat'!P25</f>
        <v>5000</v>
      </c>
      <c r="Q25" s="13">
        <f t="shared" si="4"/>
        <v>0</v>
      </c>
      <c r="U25" s="59" t="str">
        <f>'CP1 - flat'!U25</f>
        <v>E4</v>
      </c>
      <c r="V25" s="11" t="b">
        <f t="shared" ca="1" si="5"/>
        <v>1</v>
      </c>
      <c r="W25" s="59">
        <f t="shared" ca="1" si="6"/>
        <v>4</v>
      </c>
      <c r="X25" s="59">
        <f t="shared" ca="1" si="7"/>
        <v>0</v>
      </c>
      <c r="Y25" s="59">
        <f t="shared" ca="1" si="0"/>
        <v>0</v>
      </c>
      <c r="Z25" s="59" t="b">
        <f t="shared" si="1"/>
        <v>0</v>
      </c>
      <c r="AA25" s="14">
        <f t="shared" ca="1" si="8"/>
        <v>4000</v>
      </c>
      <c r="AB25" s="14">
        <f t="shared" ca="1" si="2"/>
        <v>0</v>
      </c>
      <c r="AC25" s="14">
        <f t="shared" si="9"/>
        <v>150</v>
      </c>
      <c r="AD25" s="14">
        <f t="shared" ca="1" si="10"/>
        <v>4150</v>
      </c>
      <c r="AE25" s="14">
        <f t="shared" ca="1" si="11"/>
        <v>0</v>
      </c>
      <c r="AF25" s="14">
        <f t="shared" ca="1" si="11"/>
        <v>150</v>
      </c>
      <c r="AG25" s="14">
        <f t="shared" ca="1" si="11"/>
        <v>4150</v>
      </c>
    </row>
    <row r="26" spans="1:33" x14ac:dyDescent="0.5">
      <c r="A26" s="31"/>
      <c r="N26" s="11">
        <v>25</v>
      </c>
      <c r="O26" s="31"/>
      <c r="P26" s="13">
        <f>'CP1 - flat'!P26</f>
        <v>5000</v>
      </c>
      <c r="Q26" s="13">
        <f t="shared" si="4"/>
        <v>0</v>
      </c>
      <c r="U26" s="59" t="str">
        <f>'CP1 - flat'!U26</f>
        <v>E5</v>
      </c>
      <c r="V26" s="11" t="b">
        <f t="shared" ca="1" si="5"/>
        <v>0</v>
      </c>
      <c r="W26" s="59">
        <f t="shared" ca="1" si="6"/>
        <v>0</v>
      </c>
      <c r="X26" s="59">
        <f t="shared" ca="1" si="7"/>
        <v>0</v>
      </c>
      <c r="Y26" s="59">
        <f t="shared" ca="1" si="0"/>
        <v>0</v>
      </c>
      <c r="Z26" s="59" t="b">
        <f t="shared" si="1"/>
        <v>0</v>
      </c>
      <c r="AA26" s="14">
        <f t="shared" ca="1" si="8"/>
        <v>0</v>
      </c>
      <c r="AB26" s="14">
        <f t="shared" ca="1" si="2"/>
        <v>0</v>
      </c>
      <c r="AC26" s="14">
        <f t="shared" si="9"/>
        <v>150</v>
      </c>
      <c r="AD26" s="14">
        <f t="shared" ca="1" si="10"/>
        <v>150</v>
      </c>
      <c r="AE26" s="14" t="str">
        <f t="shared" ca="1" si="11"/>
        <v/>
      </c>
      <c r="AF26" s="14" t="str">
        <f t="shared" ca="1" si="11"/>
        <v/>
      </c>
      <c r="AG26" s="14" t="str">
        <f t="shared" ca="1" si="11"/>
        <v/>
      </c>
    </row>
    <row r="27" spans="1:33" x14ac:dyDescent="0.5">
      <c r="A27" s="31"/>
      <c r="N27" s="11">
        <v>26</v>
      </c>
      <c r="O27" s="31"/>
      <c r="P27" s="13">
        <f>'CP1 - flat'!P27</f>
        <v>5000</v>
      </c>
      <c r="Q27" s="13">
        <f t="shared" si="4"/>
        <v>0</v>
      </c>
      <c r="U27" s="59" t="str">
        <f>'CP1 - flat'!U27</f>
        <v>F1</v>
      </c>
      <c r="V27" s="11" t="b">
        <f t="shared" ca="1" si="5"/>
        <v>1</v>
      </c>
      <c r="W27" s="59">
        <f t="shared" ca="1" si="6"/>
        <v>6</v>
      </c>
      <c r="X27" s="59">
        <f t="shared" ca="1" si="7"/>
        <v>1</v>
      </c>
      <c r="Y27" s="59">
        <f t="shared" ca="1" si="0"/>
        <v>0</v>
      </c>
      <c r="Z27" s="59" t="b">
        <f t="shared" si="1"/>
        <v>0</v>
      </c>
      <c r="AA27" s="14">
        <f t="shared" ca="1" si="8"/>
        <v>0</v>
      </c>
      <c r="AB27" s="14">
        <f t="shared" ca="1" si="2"/>
        <v>2000</v>
      </c>
      <c r="AC27" s="14">
        <f t="shared" si="9"/>
        <v>150</v>
      </c>
      <c r="AD27" s="14">
        <f t="shared" ca="1" si="10"/>
        <v>2150</v>
      </c>
      <c r="AE27" s="14">
        <f t="shared" ca="1" si="11"/>
        <v>2000</v>
      </c>
      <c r="AF27" s="14">
        <f t="shared" ca="1" si="11"/>
        <v>150</v>
      </c>
      <c r="AG27" s="14">
        <f t="shared" ca="1" si="11"/>
        <v>2150</v>
      </c>
    </row>
    <row r="28" spans="1:33" x14ac:dyDescent="0.5">
      <c r="A28" s="31"/>
      <c r="N28" s="11">
        <v>27</v>
      </c>
      <c r="O28" s="31"/>
      <c r="P28" s="13">
        <f>'CP1 - flat'!P28</f>
        <v>5000</v>
      </c>
      <c r="Q28" s="13">
        <f t="shared" si="4"/>
        <v>0</v>
      </c>
      <c r="U28" s="59" t="str">
        <f>'CP1 - flat'!U28</f>
        <v>F2</v>
      </c>
      <c r="V28" s="11" t="b">
        <f t="shared" ca="1" si="5"/>
        <v>1</v>
      </c>
      <c r="W28" s="59">
        <f t="shared" ca="1" si="6"/>
        <v>7</v>
      </c>
      <c r="X28" s="59">
        <f t="shared" ca="1" si="7"/>
        <v>0</v>
      </c>
      <c r="Y28" s="59">
        <f t="shared" ca="1" si="0"/>
        <v>1</v>
      </c>
      <c r="Z28" s="59" t="b">
        <f t="shared" si="1"/>
        <v>0</v>
      </c>
      <c r="AA28" s="14">
        <f t="shared" ca="1" si="8"/>
        <v>7000</v>
      </c>
      <c r="AB28" s="14">
        <f t="shared" ca="1" si="2"/>
        <v>0</v>
      </c>
      <c r="AC28" s="14">
        <f t="shared" si="9"/>
        <v>150</v>
      </c>
      <c r="AD28" s="14">
        <f t="shared" ca="1" si="10"/>
        <v>7150</v>
      </c>
      <c r="AE28" s="14">
        <f t="shared" ca="1" si="11"/>
        <v>0</v>
      </c>
      <c r="AF28" s="14">
        <f t="shared" ca="1" si="11"/>
        <v>150</v>
      </c>
      <c r="AG28" s="14">
        <f t="shared" ca="1" si="11"/>
        <v>7150</v>
      </c>
    </row>
    <row r="29" spans="1:33" x14ac:dyDescent="0.5">
      <c r="A29" s="31"/>
      <c r="N29" s="11">
        <v>28</v>
      </c>
      <c r="O29" s="31"/>
      <c r="P29" s="13">
        <f>'CP1 - flat'!P29</f>
        <v>5000</v>
      </c>
      <c r="Q29" s="13">
        <f t="shared" si="4"/>
        <v>0</v>
      </c>
      <c r="U29" s="59" t="str">
        <f>'CP1 - flat'!U29</f>
        <v>F3</v>
      </c>
      <c r="V29" s="11" t="b">
        <f t="shared" ca="1" si="5"/>
        <v>1</v>
      </c>
      <c r="W29" s="59">
        <f t="shared" ca="1" si="6"/>
        <v>8</v>
      </c>
      <c r="X29" s="59">
        <f t="shared" ca="1" si="7"/>
        <v>0</v>
      </c>
      <c r="Y29" s="59">
        <f t="shared" ca="1" si="0"/>
        <v>0</v>
      </c>
      <c r="Z29" s="59" t="b">
        <f t="shared" si="1"/>
        <v>0</v>
      </c>
      <c r="AA29" s="14">
        <f t="shared" ca="1" si="8"/>
        <v>8000</v>
      </c>
      <c r="AB29" s="14">
        <f t="shared" ca="1" si="2"/>
        <v>0</v>
      </c>
      <c r="AC29" s="14">
        <f t="shared" si="9"/>
        <v>150</v>
      </c>
      <c r="AD29" s="14">
        <f t="shared" ca="1" si="10"/>
        <v>8150</v>
      </c>
      <c r="AE29" s="14">
        <f t="shared" ca="1" si="11"/>
        <v>0</v>
      </c>
      <c r="AF29" s="14">
        <f t="shared" ca="1" si="11"/>
        <v>150</v>
      </c>
      <c r="AG29" s="14">
        <f t="shared" ca="1" si="11"/>
        <v>8150</v>
      </c>
    </row>
    <row r="30" spans="1:33" x14ac:dyDescent="0.5">
      <c r="A30" s="31"/>
      <c r="N30" s="11">
        <v>29</v>
      </c>
      <c r="O30" s="31"/>
      <c r="P30" s="13">
        <f>'CP1 - flat'!P30</f>
        <v>5000</v>
      </c>
      <c r="Q30" s="13">
        <f t="shared" si="4"/>
        <v>0</v>
      </c>
      <c r="U30" s="59" t="str">
        <f>'CP1 - flat'!U30</f>
        <v>F4</v>
      </c>
      <c r="V30" s="11" t="b">
        <f t="shared" ca="1" si="5"/>
        <v>1</v>
      </c>
      <c r="W30" s="59">
        <f t="shared" ca="1" si="6"/>
        <v>9</v>
      </c>
      <c r="X30" s="59">
        <f t="shared" ca="1" si="7"/>
        <v>0</v>
      </c>
      <c r="Y30" s="59">
        <f t="shared" ca="1" si="0"/>
        <v>0</v>
      </c>
      <c r="Z30" s="59" t="b">
        <f t="shared" si="1"/>
        <v>0</v>
      </c>
      <c r="AA30" s="14">
        <f t="shared" ca="1" si="8"/>
        <v>9000</v>
      </c>
      <c r="AB30" s="14">
        <f t="shared" ca="1" si="2"/>
        <v>0</v>
      </c>
      <c r="AC30" s="14">
        <f t="shared" si="9"/>
        <v>150</v>
      </c>
      <c r="AD30" s="14">
        <f t="shared" ca="1" si="10"/>
        <v>9150</v>
      </c>
      <c r="AE30" s="14">
        <f t="shared" ca="1" si="11"/>
        <v>0</v>
      </c>
      <c r="AF30" s="14">
        <f t="shared" ca="1" si="11"/>
        <v>150</v>
      </c>
      <c r="AG30" s="14">
        <f t="shared" ca="1" si="11"/>
        <v>9150</v>
      </c>
    </row>
    <row r="31" spans="1:33" x14ac:dyDescent="0.5">
      <c r="A31" s="31"/>
      <c r="N31" s="11">
        <v>30</v>
      </c>
      <c r="O31" s="31"/>
      <c r="P31" s="13">
        <f>'CP1 - flat'!P31</f>
        <v>5000</v>
      </c>
      <c r="Q31" s="13">
        <f t="shared" si="4"/>
        <v>0</v>
      </c>
      <c r="U31" s="59" t="str">
        <f>'CP1 - flat'!U31</f>
        <v>F5</v>
      </c>
      <c r="V31" s="11" t="b">
        <f t="shared" ca="1" si="5"/>
        <v>0</v>
      </c>
      <c r="W31" s="59">
        <f t="shared" ca="1" si="6"/>
        <v>0</v>
      </c>
      <c r="X31" s="59">
        <f t="shared" ca="1" si="7"/>
        <v>0</v>
      </c>
      <c r="Y31" s="59">
        <f t="shared" ca="1" si="0"/>
        <v>0</v>
      </c>
      <c r="Z31" s="59" t="b">
        <f t="shared" si="1"/>
        <v>0</v>
      </c>
      <c r="AA31" s="14">
        <f t="shared" ca="1" si="8"/>
        <v>0</v>
      </c>
      <c r="AB31" s="14">
        <f t="shared" ca="1" si="2"/>
        <v>0</v>
      </c>
      <c r="AC31" s="14">
        <f t="shared" si="9"/>
        <v>150</v>
      </c>
      <c r="AD31" s="14">
        <f t="shared" ca="1" si="10"/>
        <v>150</v>
      </c>
      <c r="AE31" s="14" t="str">
        <f t="shared" ca="1" si="11"/>
        <v/>
      </c>
      <c r="AF31" s="14" t="str">
        <f t="shared" ca="1" si="11"/>
        <v/>
      </c>
      <c r="AG31" s="14" t="str">
        <f t="shared" ca="1" si="11"/>
        <v/>
      </c>
    </row>
    <row r="32" spans="1:33" ht="18.899999999999999" thickBot="1" x14ac:dyDescent="0.55000000000000004">
      <c r="A32" s="33"/>
      <c r="N32" s="11">
        <v>31</v>
      </c>
      <c r="O32" s="31"/>
      <c r="P32" s="13">
        <f>'CP1 - flat'!P32</f>
        <v>5000</v>
      </c>
      <c r="Q32" s="13">
        <f t="shared" si="4"/>
        <v>0</v>
      </c>
      <c r="U32" s="59" t="str">
        <f>'CP1 - flat'!U32</f>
        <v>G1</v>
      </c>
      <c r="V32" s="11" t="b">
        <f t="shared" ca="1" si="5"/>
        <v>1</v>
      </c>
      <c r="W32" s="59">
        <f t="shared" ca="1" si="6"/>
        <v>1</v>
      </c>
      <c r="X32" s="59">
        <f t="shared" ca="1" si="7"/>
        <v>0</v>
      </c>
      <c r="Y32" s="59">
        <f t="shared" ca="1" si="0"/>
        <v>1</v>
      </c>
      <c r="Z32" s="59" t="b">
        <f t="shared" si="1"/>
        <v>0</v>
      </c>
      <c r="AA32" s="14">
        <f t="shared" ca="1" si="8"/>
        <v>1000</v>
      </c>
      <c r="AB32" s="14">
        <f t="shared" ca="1" si="2"/>
        <v>0</v>
      </c>
      <c r="AC32" s="14">
        <f t="shared" si="9"/>
        <v>150</v>
      </c>
      <c r="AD32" s="14">
        <f t="shared" ca="1" si="10"/>
        <v>1150</v>
      </c>
      <c r="AE32" s="14">
        <f t="shared" ca="1" si="11"/>
        <v>0</v>
      </c>
      <c r="AF32" s="14">
        <f t="shared" ca="1" si="11"/>
        <v>150</v>
      </c>
      <c r="AG32" s="14">
        <f t="shared" ca="1" si="11"/>
        <v>1150</v>
      </c>
    </row>
    <row r="33" spans="14:33" x14ac:dyDescent="0.5">
      <c r="N33" s="11">
        <v>32</v>
      </c>
      <c r="O33" s="31"/>
      <c r="P33" s="13">
        <f>'CP1 - flat'!P33</f>
        <v>5000</v>
      </c>
      <c r="Q33" s="13">
        <f t="shared" si="4"/>
        <v>0</v>
      </c>
      <c r="U33" s="59" t="str">
        <f>'CP1 - flat'!U33</f>
        <v>G2</v>
      </c>
      <c r="V33" s="11" t="b">
        <f t="shared" ca="1" si="5"/>
        <v>1</v>
      </c>
      <c r="W33" s="59">
        <f t="shared" ca="1" si="6"/>
        <v>2</v>
      </c>
      <c r="X33" s="59">
        <f t="shared" ca="1" si="7"/>
        <v>0</v>
      </c>
      <c r="Y33" s="59">
        <f t="shared" ca="1" si="0"/>
        <v>0</v>
      </c>
      <c r="Z33" s="59" t="b">
        <f t="shared" si="1"/>
        <v>0</v>
      </c>
      <c r="AA33" s="14">
        <f t="shared" ca="1" si="8"/>
        <v>2000</v>
      </c>
      <c r="AB33" s="14">
        <f t="shared" ca="1" si="2"/>
        <v>0</v>
      </c>
      <c r="AC33" s="14">
        <f t="shared" si="9"/>
        <v>150</v>
      </c>
      <c r="AD33" s="14">
        <f t="shared" ca="1" si="10"/>
        <v>2150</v>
      </c>
      <c r="AE33" s="14">
        <f t="shared" ca="1" si="11"/>
        <v>0</v>
      </c>
      <c r="AF33" s="14">
        <f t="shared" ca="1" si="11"/>
        <v>150</v>
      </c>
      <c r="AG33" s="14">
        <f t="shared" ca="1" si="11"/>
        <v>2150</v>
      </c>
    </row>
    <row r="34" spans="14:33" x14ac:dyDescent="0.5">
      <c r="N34" s="11">
        <v>33</v>
      </c>
      <c r="O34" s="31"/>
      <c r="P34" s="13">
        <f>'CP1 - flat'!P34</f>
        <v>5000</v>
      </c>
      <c r="Q34" s="13">
        <f t="shared" si="4"/>
        <v>0</v>
      </c>
      <c r="U34" s="59" t="str">
        <f>'CP1 - flat'!U34</f>
        <v>G3</v>
      </c>
      <c r="V34" s="11" t="b">
        <f t="shared" ca="1" si="5"/>
        <v>1</v>
      </c>
      <c r="W34" s="59">
        <f t="shared" ca="1" si="6"/>
        <v>3</v>
      </c>
      <c r="X34" s="59">
        <f t="shared" ca="1" si="7"/>
        <v>0</v>
      </c>
      <c r="Y34" s="59">
        <f t="shared" ca="1" si="0"/>
        <v>0</v>
      </c>
      <c r="Z34" s="59" t="b">
        <f t="shared" si="1"/>
        <v>0</v>
      </c>
      <c r="AA34" s="14">
        <f t="shared" ca="1" si="8"/>
        <v>3000</v>
      </c>
      <c r="AB34" s="14">
        <f t="shared" ca="1" si="2"/>
        <v>0</v>
      </c>
      <c r="AC34" s="14">
        <f t="shared" si="9"/>
        <v>150</v>
      </c>
      <c r="AD34" s="14">
        <f t="shared" ca="1" si="10"/>
        <v>3150</v>
      </c>
      <c r="AE34" s="14">
        <f t="shared" ca="1" si="11"/>
        <v>0</v>
      </c>
      <c r="AF34" s="14">
        <f t="shared" ca="1" si="11"/>
        <v>150</v>
      </c>
      <c r="AG34" s="14">
        <f t="shared" ca="1" si="11"/>
        <v>3150</v>
      </c>
    </row>
    <row r="35" spans="14:33" x14ac:dyDescent="0.5">
      <c r="N35" s="11">
        <v>34</v>
      </c>
      <c r="O35" s="31"/>
      <c r="P35" s="13">
        <f>'CP1 - flat'!P35</f>
        <v>5000</v>
      </c>
      <c r="Q35" s="13">
        <f t="shared" si="4"/>
        <v>0</v>
      </c>
      <c r="U35" s="59" t="str">
        <f>'CP1 - flat'!U35</f>
        <v>G4</v>
      </c>
      <c r="V35" s="11" t="b">
        <f t="shared" ca="1" si="5"/>
        <v>1</v>
      </c>
      <c r="W35" s="59">
        <f t="shared" ca="1" si="6"/>
        <v>4</v>
      </c>
      <c r="X35" s="59">
        <f t="shared" ca="1" si="7"/>
        <v>0</v>
      </c>
      <c r="Y35" s="59">
        <f t="shared" ca="1" si="0"/>
        <v>0</v>
      </c>
      <c r="Z35" s="59" t="b">
        <f t="shared" si="1"/>
        <v>0</v>
      </c>
      <c r="AA35" s="14">
        <f t="shared" ca="1" si="8"/>
        <v>4000</v>
      </c>
      <c r="AB35" s="14">
        <f t="shared" ca="1" si="2"/>
        <v>0</v>
      </c>
      <c r="AC35" s="14">
        <f t="shared" si="9"/>
        <v>150</v>
      </c>
      <c r="AD35" s="14">
        <f t="shared" ca="1" si="10"/>
        <v>4150</v>
      </c>
      <c r="AE35" s="14">
        <f t="shared" ca="1" si="11"/>
        <v>0</v>
      </c>
      <c r="AF35" s="14">
        <f t="shared" ca="1" si="11"/>
        <v>150</v>
      </c>
      <c r="AG35" s="14">
        <f t="shared" ca="1" si="11"/>
        <v>4150</v>
      </c>
    </row>
    <row r="36" spans="14:33" x14ac:dyDescent="0.5">
      <c r="N36" s="11">
        <v>35</v>
      </c>
      <c r="O36" s="31"/>
      <c r="P36" s="13">
        <f>'CP1 - flat'!P36</f>
        <v>5000</v>
      </c>
      <c r="Q36" s="13">
        <f t="shared" si="4"/>
        <v>0</v>
      </c>
      <c r="U36" s="59" t="str">
        <f>'CP1 - flat'!U36</f>
        <v>G5</v>
      </c>
      <c r="V36" s="11" t="b">
        <f t="shared" ca="1" si="5"/>
        <v>0</v>
      </c>
      <c r="W36" s="59">
        <f t="shared" ca="1" si="6"/>
        <v>0</v>
      </c>
      <c r="X36" s="59">
        <f t="shared" ca="1" si="7"/>
        <v>0</v>
      </c>
      <c r="Y36" s="59">
        <f t="shared" ca="1" si="0"/>
        <v>0</v>
      </c>
      <c r="Z36" s="59" t="b">
        <f t="shared" si="1"/>
        <v>0</v>
      </c>
      <c r="AA36" s="14">
        <f t="shared" ca="1" si="8"/>
        <v>0</v>
      </c>
      <c r="AB36" s="14">
        <f t="shared" ca="1" si="2"/>
        <v>0</v>
      </c>
      <c r="AC36" s="14">
        <f t="shared" si="9"/>
        <v>150</v>
      </c>
      <c r="AD36" s="14">
        <f t="shared" ca="1" si="10"/>
        <v>150</v>
      </c>
      <c r="AE36" s="14" t="str">
        <f t="shared" ca="1" si="11"/>
        <v/>
      </c>
      <c r="AF36" s="14" t="str">
        <f t="shared" ca="1" si="11"/>
        <v/>
      </c>
      <c r="AG36" s="14" t="str">
        <f t="shared" ca="1" si="11"/>
        <v/>
      </c>
    </row>
    <row r="37" spans="14:33" x14ac:dyDescent="0.5">
      <c r="N37" s="11">
        <v>36</v>
      </c>
      <c r="O37" s="31"/>
      <c r="P37" s="13">
        <f>'CP1 - flat'!P37</f>
        <v>5000</v>
      </c>
      <c r="Q37" s="13">
        <f t="shared" si="4"/>
        <v>0</v>
      </c>
      <c r="U37" s="59" t="str">
        <f>'CP1 - flat'!U37</f>
        <v>H1</v>
      </c>
      <c r="V37" s="11" t="b">
        <f t="shared" ca="1" si="5"/>
        <v>1</v>
      </c>
      <c r="W37" s="59">
        <f t="shared" ca="1" si="6"/>
        <v>6</v>
      </c>
      <c r="X37" s="59">
        <f t="shared" ca="1" si="7"/>
        <v>0</v>
      </c>
      <c r="Y37" s="59">
        <f t="shared" ca="1" si="0"/>
        <v>0</v>
      </c>
      <c r="Z37" s="59" t="b">
        <f t="shared" si="1"/>
        <v>0</v>
      </c>
      <c r="AA37" s="14">
        <f t="shared" ca="1" si="8"/>
        <v>6000</v>
      </c>
      <c r="AB37" s="14">
        <f t="shared" ca="1" si="2"/>
        <v>0</v>
      </c>
      <c r="AC37" s="14">
        <f t="shared" si="9"/>
        <v>150</v>
      </c>
      <c r="AD37" s="14">
        <f t="shared" ca="1" si="10"/>
        <v>6150</v>
      </c>
      <c r="AE37" s="14">
        <f t="shared" ca="1" si="11"/>
        <v>0</v>
      </c>
      <c r="AF37" s="14">
        <f t="shared" ca="1" si="11"/>
        <v>150</v>
      </c>
      <c r="AG37" s="14">
        <f t="shared" ca="1" si="11"/>
        <v>6150</v>
      </c>
    </row>
    <row r="38" spans="14:33" x14ac:dyDescent="0.5">
      <c r="N38" s="11">
        <v>37</v>
      </c>
      <c r="O38" s="31"/>
      <c r="P38" s="13">
        <f>'CP1 - flat'!P38</f>
        <v>5000</v>
      </c>
      <c r="Q38" s="13">
        <f t="shared" si="4"/>
        <v>0</v>
      </c>
      <c r="U38" s="59" t="str">
        <f>'CP1 - flat'!U38</f>
        <v>H2</v>
      </c>
      <c r="V38" s="11" t="b">
        <f t="shared" ca="1" si="5"/>
        <v>1</v>
      </c>
      <c r="W38" s="59">
        <f t="shared" ca="1" si="6"/>
        <v>7</v>
      </c>
      <c r="X38" s="59">
        <f t="shared" ca="1" si="7"/>
        <v>0</v>
      </c>
      <c r="Y38" s="59">
        <f t="shared" ca="1" si="0"/>
        <v>0</v>
      </c>
      <c r="Z38" s="59" t="b">
        <f t="shared" si="1"/>
        <v>0</v>
      </c>
      <c r="AA38" s="14">
        <f t="shared" ca="1" si="8"/>
        <v>7000</v>
      </c>
      <c r="AB38" s="14">
        <f t="shared" ca="1" si="2"/>
        <v>0</v>
      </c>
      <c r="AC38" s="14">
        <f t="shared" si="9"/>
        <v>150</v>
      </c>
      <c r="AD38" s="14">
        <f t="shared" ca="1" si="10"/>
        <v>7150</v>
      </c>
      <c r="AE38" s="14">
        <f t="shared" ca="1" si="11"/>
        <v>0</v>
      </c>
      <c r="AF38" s="14">
        <f t="shared" ca="1" si="11"/>
        <v>150</v>
      </c>
      <c r="AG38" s="14">
        <f t="shared" ca="1" si="11"/>
        <v>7150</v>
      </c>
    </row>
    <row r="39" spans="14:33" x14ac:dyDescent="0.5">
      <c r="N39" s="11">
        <v>38</v>
      </c>
      <c r="O39" s="31"/>
      <c r="P39" s="13">
        <f>'CP1 - flat'!P39</f>
        <v>5000</v>
      </c>
      <c r="Q39" s="13">
        <f t="shared" si="4"/>
        <v>0</v>
      </c>
      <c r="U39" s="59" t="str">
        <f>'CP1 - flat'!U39</f>
        <v>H3</v>
      </c>
      <c r="V39" s="11" t="b">
        <f t="shared" ca="1" si="5"/>
        <v>1</v>
      </c>
      <c r="W39" s="59">
        <f t="shared" ca="1" si="6"/>
        <v>8</v>
      </c>
      <c r="X39" s="59">
        <f t="shared" ca="1" si="7"/>
        <v>0</v>
      </c>
      <c r="Y39" s="59">
        <f t="shared" ca="1" si="0"/>
        <v>0</v>
      </c>
      <c r="Z39" s="59" t="b">
        <f t="shared" si="1"/>
        <v>0</v>
      </c>
      <c r="AA39" s="14">
        <f t="shared" ca="1" si="8"/>
        <v>8000</v>
      </c>
      <c r="AB39" s="14">
        <f t="shared" ca="1" si="2"/>
        <v>0</v>
      </c>
      <c r="AC39" s="14">
        <f t="shared" si="9"/>
        <v>150</v>
      </c>
      <c r="AD39" s="14">
        <f t="shared" ca="1" si="10"/>
        <v>8150</v>
      </c>
      <c r="AE39" s="14">
        <f t="shared" ca="1" si="11"/>
        <v>0</v>
      </c>
      <c r="AF39" s="14">
        <f t="shared" ca="1" si="11"/>
        <v>150</v>
      </c>
      <c r="AG39" s="14">
        <f t="shared" ca="1" si="11"/>
        <v>8150</v>
      </c>
    </row>
    <row r="40" spans="14:33" x14ac:dyDescent="0.5">
      <c r="N40" s="11">
        <v>39</v>
      </c>
      <c r="O40" s="31"/>
      <c r="P40" s="13">
        <f>'CP1 - flat'!P40</f>
        <v>5000</v>
      </c>
      <c r="Q40" s="13">
        <f t="shared" si="4"/>
        <v>0</v>
      </c>
      <c r="U40" s="59" t="str">
        <f>'CP1 - flat'!U40</f>
        <v>H4</v>
      </c>
      <c r="V40" s="11" t="b">
        <f t="shared" ca="1" si="5"/>
        <v>1</v>
      </c>
      <c r="W40" s="59">
        <f t="shared" ca="1" si="6"/>
        <v>9</v>
      </c>
      <c r="X40" s="59">
        <f t="shared" ca="1" si="7"/>
        <v>0</v>
      </c>
      <c r="Y40" s="59">
        <f t="shared" ca="1" si="0"/>
        <v>0</v>
      </c>
      <c r="Z40" s="59" t="b">
        <f t="shared" si="1"/>
        <v>0</v>
      </c>
      <c r="AA40" s="14">
        <f t="shared" ca="1" si="8"/>
        <v>9000</v>
      </c>
      <c r="AB40" s="14">
        <f t="shared" ca="1" si="2"/>
        <v>0</v>
      </c>
      <c r="AC40" s="14">
        <f t="shared" si="9"/>
        <v>150</v>
      </c>
      <c r="AD40" s="14">
        <f t="shared" ca="1" si="10"/>
        <v>9150</v>
      </c>
      <c r="AE40" s="14">
        <f t="shared" ca="1" si="11"/>
        <v>0</v>
      </c>
      <c r="AF40" s="14">
        <f t="shared" ca="1" si="11"/>
        <v>150</v>
      </c>
      <c r="AG40" s="14">
        <f t="shared" ca="1" si="11"/>
        <v>9150</v>
      </c>
    </row>
    <row r="41" spans="14:33" x14ac:dyDescent="0.5">
      <c r="N41" s="11">
        <v>40</v>
      </c>
      <c r="O41" s="31"/>
      <c r="P41" s="13">
        <f>'CP1 - flat'!P41</f>
        <v>5000</v>
      </c>
      <c r="Q41" s="13">
        <f t="shared" si="4"/>
        <v>0</v>
      </c>
      <c r="U41" s="59" t="str">
        <f>'CP1 - flat'!U41</f>
        <v>H5</v>
      </c>
      <c r="V41" s="11" t="b">
        <f t="shared" ca="1" si="5"/>
        <v>0</v>
      </c>
      <c r="W41" s="59">
        <f t="shared" ca="1" si="6"/>
        <v>0</v>
      </c>
      <c r="X41" s="59">
        <f t="shared" ca="1" si="7"/>
        <v>0</v>
      </c>
      <c r="Y41" s="59">
        <f t="shared" ca="1" si="0"/>
        <v>0</v>
      </c>
      <c r="Z41" s="59" t="b">
        <f t="shared" si="1"/>
        <v>0</v>
      </c>
      <c r="AA41" s="14">
        <f t="shared" ca="1" si="8"/>
        <v>0</v>
      </c>
      <c r="AB41" s="14">
        <f t="shared" ca="1" si="2"/>
        <v>0</v>
      </c>
      <c r="AC41" s="14">
        <f t="shared" si="9"/>
        <v>150</v>
      </c>
      <c r="AD41" s="14">
        <f t="shared" ca="1" si="10"/>
        <v>150</v>
      </c>
      <c r="AE41" s="14" t="str">
        <f t="shared" ca="1" si="11"/>
        <v/>
      </c>
      <c r="AF41" s="14" t="str">
        <f t="shared" ca="1" si="11"/>
        <v/>
      </c>
      <c r="AG41" s="14" t="str">
        <f t="shared" ca="1" si="11"/>
        <v/>
      </c>
    </row>
    <row r="42" spans="14:33" x14ac:dyDescent="0.5">
      <c r="N42" s="11">
        <v>41</v>
      </c>
      <c r="O42" s="31"/>
      <c r="P42" s="13">
        <f>'CP1 - flat'!P42</f>
        <v>5000</v>
      </c>
      <c r="Q42" s="13">
        <f t="shared" si="4"/>
        <v>0</v>
      </c>
      <c r="U42" s="59" t="str">
        <f>'CP1 - flat'!U42</f>
        <v>I1</v>
      </c>
      <c r="V42" s="11" t="b">
        <f t="shared" ca="1" si="5"/>
        <v>1</v>
      </c>
      <c r="W42" s="59">
        <f t="shared" ca="1" si="6"/>
        <v>1</v>
      </c>
      <c r="X42" s="59">
        <f t="shared" ca="1" si="7"/>
        <v>0</v>
      </c>
      <c r="Y42" s="59">
        <f t="shared" ca="1" si="0"/>
        <v>0</v>
      </c>
      <c r="Z42" s="59" t="b">
        <f t="shared" si="1"/>
        <v>0</v>
      </c>
      <c r="AA42" s="14">
        <f t="shared" ca="1" si="8"/>
        <v>1000</v>
      </c>
      <c r="AB42" s="14">
        <f t="shared" ca="1" si="2"/>
        <v>0</v>
      </c>
      <c r="AC42" s="14">
        <f t="shared" si="9"/>
        <v>150</v>
      </c>
      <c r="AD42" s="14">
        <f t="shared" ca="1" si="10"/>
        <v>1150</v>
      </c>
      <c r="AE42" s="14">
        <f t="shared" ca="1" si="11"/>
        <v>0</v>
      </c>
      <c r="AF42" s="14">
        <f t="shared" ca="1" si="11"/>
        <v>150</v>
      </c>
      <c r="AG42" s="14">
        <f t="shared" ca="1" si="11"/>
        <v>1150</v>
      </c>
    </row>
    <row r="43" spans="14:33" x14ac:dyDescent="0.5">
      <c r="N43" s="11">
        <v>42</v>
      </c>
      <c r="O43" s="31"/>
      <c r="P43" s="13">
        <f>'CP1 - flat'!P43</f>
        <v>5000</v>
      </c>
      <c r="Q43" s="13">
        <f t="shared" si="4"/>
        <v>0</v>
      </c>
      <c r="U43" s="59" t="str">
        <f>'CP1 - flat'!U43</f>
        <v>I2</v>
      </c>
      <c r="V43" s="11" t="b">
        <f t="shared" ca="1" si="5"/>
        <v>1</v>
      </c>
      <c r="W43" s="59">
        <f t="shared" ca="1" si="6"/>
        <v>2</v>
      </c>
      <c r="X43" s="59">
        <f t="shared" ca="1" si="7"/>
        <v>0</v>
      </c>
      <c r="Y43" s="59">
        <f t="shared" ca="1" si="0"/>
        <v>0</v>
      </c>
      <c r="Z43" s="59" t="b">
        <f t="shared" si="1"/>
        <v>0</v>
      </c>
      <c r="AA43" s="14">
        <f t="shared" ca="1" si="8"/>
        <v>2000</v>
      </c>
      <c r="AB43" s="14">
        <f t="shared" ca="1" si="2"/>
        <v>0</v>
      </c>
      <c r="AC43" s="14">
        <f t="shared" si="9"/>
        <v>150</v>
      </c>
      <c r="AD43" s="14">
        <f t="shared" ca="1" si="10"/>
        <v>2150</v>
      </c>
      <c r="AE43" s="14">
        <f t="shared" ca="1" si="11"/>
        <v>0</v>
      </c>
      <c r="AF43" s="14">
        <f t="shared" ca="1" si="11"/>
        <v>150</v>
      </c>
      <c r="AG43" s="14">
        <f t="shared" ca="1" si="11"/>
        <v>2150</v>
      </c>
    </row>
    <row r="44" spans="14:33" x14ac:dyDescent="0.5">
      <c r="N44" s="11">
        <v>43</v>
      </c>
      <c r="O44" s="31"/>
      <c r="P44" s="13">
        <f>'CP1 - flat'!P44</f>
        <v>5000</v>
      </c>
      <c r="Q44" s="13">
        <f t="shared" si="4"/>
        <v>0</v>
      </c>
      <c r="U44" s="59" t="str">
        <f>'CP1 - flat'!U44</f>
        <v>I3</v>
      </c>
      <c r="V44" s="11" t="b">
        <f t="shared" ca="1" si="5"/>
        <v>1</v>
      </c>
      <c r="W44" s="59">
        <f t="shared" ca="1" si="6"/>
        <v>3</v>
      </c>
      <c r="X44" s="59">
        <f t="shared" ca="1" si="7"/>
        <v>0</v>
      </c>
      <c r="Y44" s="59">
        <f t="shared" ca="1" si="0"/>
        <v>0</v>
      </c>
      <c r="Z44" s="59" t="b">
        <f t="shared" si="1"/>
        <v>0</v>
      </c>
      <c r="AA44" s="14">
        <f t="shared" ca="1" si="8"/>
        <v>3000</v>
      </c>
      <c r="AB44" s="14">
        <f t="shared" ca="1" si="2"/>
        <v>0</v>
      </c>
      <c r="AC44" s="14">
        <f t="shared" si="9"/>
        <v>150</v>
      </c>
      <c r="AD44" s="14">
        <f t="shared" ca="1" si="10"/>
        <v>3150</v>
      </c>
      <c r="AE44" s="14">
        <f t="shared" ca="1" si="11"/>
        <v>0</v>
      </c>
      <c r="AF44" s="14">
        <f t="shared" ca="1" si="11"/>
        <v>150</v>
      </c>
      <c r="AG44" s="14">
        <f t="shared" ca="1" si="11"/>
        <v>3150</v>
      </c>
    </row>
    <row r="45" spans="14:33" x14ac:dyDescent="0.5">
      <c r="N45" s="11">
        <v>44</v>
      </c>
      <c r="O45" s="31"/>
      <c r="P45" s="13">
        <f>'CP1 - flat'!P45</f>
        <v>5000</v>
      </c>
      <c r="Q45" s="13">
        <f t="shared" si="4"/>
        <v>0</v>
      </c>
      <c r="U45" s="59" t="str">
        <f>'CP1 - flat'!U45</f>
        <v>I4</v>
      </c>
      <c r="V45" s="11" t="b">
        <f t="shared" ca="1" si="5"/>
        <v>1</v>
      </c>
      <c r="W45" s="59">
        <f t="shared" ca="1" si="6"/>
        <v>4</v>
      </c>
      <c r="X45" s="59">
        <f t="shared" ca="1" si="7"/>
        <v>0</v>
      </c>
      <c r="Y45" s="59">
        <f t="shared" ca="1" si="0"/>
        <v>0</v>
      </c>
      <c r="Z45" s="59" t="b">
        <f t="shared" si="1"/>
        <v>0</v>
      </c>
      <c r="AA45" s="14">
        <f t="shared" ca="1" si="8"/>
        <v>4000</v>
      </c>
      <c r="AB45" s="14">
        <f t="shared" ca="1" si="2"/>
        <v>0</v>
      </c>
      <c r="AC45" s="14">
        <f t="shared" si="9"/>
        <v>150</v>
      </c>
      <c r="AD45" s="14">
        <f t="shared" ca="1" si="10"/>
        <v>4150</v>
      </c>
      <c r="AE45" s="14">
        <f t="shared" ca="1" si="11"/>
        <v>0</v>
      </c>
      <c r="AF45" s="14">
        <f t="shared" ca="1" si="11"/>
        <v>150</v>
      </c>
      <c r="AG45" s="14">
        <f t="shared" ca="1" si="11"/>
        <v>4150</v>
      </c>
    </row>
    <row r="46" spans="14:33" x14ac:dyDescent="0.5">
      <c r="N46" s="11">
        <v>45</v>
      </c>
      <c r="O46" s="31"/>
      <c r="P46" s="13">
        <f>'CP1 - flat'!P46</f>
        <v>5000</v>
      </c>
      <c r="Q46" s="13">
        <f t="shared" si="4"/>
        <v>0</v>
      </c>
      <c r="U46" s="59" t="str">
        <f>'CP1 - flat'!U46</f>
        <v>I5</v>
      </c>
      <c r="V46" s="11" t="b">
        <f t="shared" ca="1" si="5"/>
        <v>0</v>
      </c>
      <c r="W46" s="59">
        <f t="shared" ca="1" si="6"/>
        <v>0</v>
      </c>
      <c r="X46" s="59">
        <f t="shared" ca="1" si="7"/>
        <v>0</v>
      </c>
      <c r="Y46" s="59">
        <f t="shared" ca="1" si="0"/>
        <v>0</v>
      </c>
      <c r="Z46" s="59" t="b">
        <f t="shared" si="1"/>
        <v>0</v>
      </c>
      <c r="AA46" s="14">
        <f t="shared" ca="1" si="8"/>
        <v>0</v>
      </c>
      <c r="AB46" s="14">
        <f t="shared" ca="1" si="2"/>
        <v>0</v>
      </c>
      <c r="AC46" s="14">
        <f t="shared" si="9"/>
        <v>150</v>
      </c>
      <c r="AD46" s="14">
        <f t="shared" ca="1" si="10"/>
        <v>150</v>
      </c>
      <c r="AE46" s="14" t="str">
        <f t="shared" ca="1" si="11"/>
        <v/>
      </c>
      <c r="AF46" s="14" t="str">
        <f t="shared" ca="1" si="11"/>
        <v/>
      </c>
      <c r="AG46" s="14" t="str">
        <f t="shared" ca="1" si="11"/>
        <v/>
      </c>
    </row>
    <row r="47" spans="14:33" x14ac:dyDescent="0.5">
      <c r="N47" s="11">
        <v>46</v>
      </c>
      <c r="O47" s="31"/>
      <c r="P47" s="13">
        <f>'CP1 - flat'!P47</f>
        <v>5000</v>
      </c>
      <c r="Q47" s="13">
        <f t="shared" si="4"/>
        <v>0</v>
      </c>
      <c r="U47" s="59" t="str">
        <f>'CP1 - flat'!U47</f>
        <v>J1</v>
      </c>
      <c r="V47" s="11" t="b">
        <f t="shared" ca="1" si="5"/>
        <v>1</v>
      </c>
      <c r="W47" s="59">
        <f t="shared" ca="1" si="6"/>
        <v>6</v>
      </c>
      <c r="X47" s="59">
        <f t="shared" ca="1" si="7"/>
        <v>0</v>
      </c>
      <c r="Y47" s="59">
        <f t="shared" ca="1" si="0"/>
        <v>0</v>
      </c>
      <c r="Z47" s="59" t="b">
        <f t="shared" si="1"/>
        <v>0</v>
      </c>
      <c r="AA47" s="14">
        <f t="shared" ca="1" si="8"/>
        <v>6000</v>
      </c>
      <c r="AB47" s="14">
        <f t="shared" ca="1" si="2"/>
        <v>0</v>
      </c>
      <c r="AC47" s="14">
        <f t="shared" si="9"/>
        <v>150</v>
      </c>
      <c r="AD47" s="14">
        <f t="shared" ca="1" si="10"/>
        <v>6150</v>
      </c>
      <c r="AE47" s="14">
        <f t="shared" ca="1" si="11"/>
        <v>0</v>
      </c>
      <c r="AF47" s="14">
        <f t="shared" ca="1" si="11"/>
        <v>150</v>
      </c>
      <c r="AG47" s="14">
        <f t="shared" ca="1" si="11"/>
        <v>6150</v>
      </c>
    </row>
    <row r="48" spans="14:33" x14ac:dyDescent="0.5">
      <c r="N48" s="11">
        <v>47</v>
      </c>
      <c r="O48" s="31"/>
      <c r="P48" s="13">
        <f>'CP1 - flat'!P48</f>
        <v>5000</v>
      </c>
      <c r="Q48" s="13">
        <f t="shared" si="4"/>
        <v>0</v>
      </c>
      <c r="U48" s="59" t="str">
        <f>'CP1 - flat'!U48</f>
        <v>J2</v>
      </c>
      <c r="V48" s="11" t="b">
        <f t="shared" ca="1" si="5"/>
        <v>1</v>
      </c>
      <c r="W48" s="59">
        <f t="shared" ca="1" si="6"/>
        <v>7</v>
      </c>
      <c r="X48" s="59">
        <f t="shared" ca="1" si="7"/>
        <v>0</v>
      </c>
      <c r="Y48" s="59">
        <f t="shared" ca="1" si="0"/>
        <v>0</v>
      </c>
      <c r="Z48" s="59" t="b">
        <f t="shared" si="1"/>
        <v>0</v>
      </c>
      <c r="AA48" s="14">
        <f t="shared" ca="1" si="8"/>
        <v>7000</v>
      </c>
      <c r="AB48" s="14">
        <f t="shared" ca="1" si="2"/>
        <v>0</v>
      </c>
      <c r="AC48" s="14">
        <f t="shared" si="9"/>
        <v>150</v>
      </c>
      <c r="AD48" s="14">
        <f t="shared" ca="1" si="10"/>
        <v>7150</v>
      </c>
      <c r="AE48" s="14">
        <f t="shared" ca="1" si="11"/>
        <v>0</v>
      </c>
      <c r="AF48" s="14">
        <f t="shared" ca="1" si="11"/>
        <v>150</v>
      </c>
      <c r="AG48" s="14">
        <f t="shared" ca="1" si="11"/>
        <v>7150</v>
      </c>
    </row>
    <row r="49" spans="14:33" x14ac:dyDescent="0.5">
      <c r="N49" s="11">
        <v>48</v>
      </c>
      <c r="O49" s="31"/>
      <c r="P49" s="13">
        <f>'CP1 - flat'!P49</f>
        <v>5000</v>
      </c>
      <c r="Q49" s="13">
        <f t="shared" si="4"/>
        <v>0</v>
      </c>
      <c r="U49" s="59" t="str">
        <f>'CP1 - flat'!U49</f>
        <v>J3</v>
      </c>
      <c r="V49" s="11" t="b">
        <f t="shared" ca="1" si="5"/>
        <v>1</v>
      </c>
      <c r="W49" s="59">
        <f t="shared" ca="1" si="6"/>
        <v>8</v>
      </c>
      <c r="X49" s="59">
        <f t="shared" ca="1" si="7"/>
        <v>0</v>
      </c>
      <c r="Y49" s="59">
        <f t="shared" ca="1" si="0"/>
        <v>0</v>
      </c>
      <c r="Z49" s="59" t="b">
        <f t="shared" si="1"/>
        <v>0</v>
      </c>
      <c r="AA49" s="14">
        <f t="shared" ca="1" si="8"/>
        <v>8000</v>
      </c>
      <c r="AB49" s="14">
        <f t="shared" ca="1" si="2"/>
        <v>0</v>
      </c>
      <c r="AC49" s="14">
        <f t="shared" si="9"/>
        <v>150</v>
      </c>
      <c r="AD49" s="14">
        <f t="shared" ca="1" si="10"/>
        <v>8150</v>
      </c>
      <c r="AE49" s="14">
        <f t="shared" ca="1" si="11"/>
        <v>0</v>
      </c>
      <c r="AF49" s="14">
        <f t="shared" ca="1" si="11"/>
        <v>150</v>
      </c>
      <c r="AG49" s="14">
        <f t="shared" ca="1" si="11"/>
        <v>8150</v>
      </c>
    </row>
    <row r="50" spans="14:33" x14ac:dyDescent="0.5">
      <c r="N50" s="11">
        <v>49</v>
      </c>
      <c r="O50" s="31"/>
      <c r="P50" s="13">
        <f>'CP1 - flat'!P50</f>
        <v>5000</v>
      </c>
      <c r="Q50" s="13">
        <f t="shared" si="4"/>
        <v>0</v>
      </c>
      <c r="U50" s="59" t="str">
        <f>'CP1 - flat'!U50</f>
        <v>J4</v>
      </c>
      <c r="V50" s="11" t="b">
        <f t="shared" ca="1" si="5"/>
        <v>1</v>
      </c>
      <c r="W50" s="59">
        <f t="shared" ca="1" si="6"/>
        <v>9</v>
      </c>
      <c r="X50" s="59">
        <f t="shared" ca="1" si="7"/>
        <v>0</v>
      </c>
      <c r="Y50" s="59">
        <f t="shared" ca="1" si="0"/>
        <v>0</v>
      </c>
      <c r="Z50" s="59" t="b">
        <f t="shared" si="1"/>
        <v>0</v>
      </c>
      <c r="AA50" s="14">
        <f t="shared" ca="1" si="8"/>
        <v>9000</v>
      </c>
      <c r="AB50" s="14">
        <f t="shared" ca="1" si="2"/>
        <v>0</v>
      </c>
      <c r="AC50" s="14">
        <f t="shared" si="9"/>
        <v>150</v>
      </c>
      <c r="AD50" s="14">
        <f t="shared" ca="1" si="10"/>
        <v>9150</v>
      </c>
      <c r="AE50" s="14">
        <f t="shared" ca="1" si="11"/>
        <v>0</v>
      </c>
      <c r="AF50" s="14">
        <f t="shared" ca="1" si="11"/>
        <v>150</v>
      </c>
      <c r="AG50" s="14">
        <f t="shared" ca="1" si="11"/>
        <v>9150</v>
      </c>
    </row>
    <row r="51" spans="14:33" x14ac:dyDescent="0.5">
      <c r="N51" s="11">
        <v>50</v>
      </c>
      <c r="O51" s="31"/>
      <c r="P51" s="13">
        <f>'CP1 - flat'!P51</f>
        <v>5000</v>
      </c>
      <c r="Q51" s="13">
        <f t="shared" si="4"/>
        <v>0</v>
      </c>
      <c r="U51" s="59" t="str">
        <f>'CP1 - flat'!U51</f>
        <v>J5</v>
      </c>
      <c r="V51" s="11" t="b">
        <f t="shared" ca="1" si="5"/>
        <v>0</v>
      </c>
      <c r="W51" s="59">
        <f t="shared" ca="1" si="6"/>
        <v>0</v>
      </c>
      <c r="X51" s="59">
        <f t="shared" ca="1" si="7"/>
        <v>0</v>
      </c>
      <c r="Y51" s="59">
        <f t="shared" ca="1" si="0"/>
        <v>0</v>
      </c>
      <c r="Z51" s="59" t="b">
        <f t="shared" si="1"/>
        <v>0</v>
      </c>
      <c r="AA51" s="14">
        <f t="shared" ca="1" si="8"/>
        <v>0</v>
      </c>
      <c r="AB51" s="14">
        <f t="shared" ca="1" si="2"/>
        <v>0</v>
      </c>
      <c r="AC51" s="14">
        <f t="shared" si="9"/>
        <v>150</v>
      </c>
      <c r="AD51" s="14">
        <f t="shared" ca="1" si="10"/>
        <v>150</v>
      </c>
      <c r="AE51" s="14" t="str">
        <f t="shared" ca="1" si="11"/>
        <v/>
      </c>
      <c r="AF51" s="14" t="str">
        <f t="shared" ca="1" si="11"/>
        <v/>
      </c>
      <c r="AG51" s="14" t="str">
        <f t="shared" ca="1" si="11"/>
        <v/>
      </c>
    </row>
    <row r="52" spans="14:33" x14ac:dyDescent="0.5">
      <c r="N52" s="11">
        <v>51</v>
      </c>
      <c r="O52" s="31"/>
      <c r="P52" s="13">
        <f>'CP1 - flat'!P52</f>
        <v>5000</v>
      </c>
      <c r="Q52" s="13">
        <f t="shared" si="4"/>
        <v>0</v>
      </c>
      <c r="U52" s="59" t="str">
        <f>'CP1 - flat'!U52</f>
        <v>K1</v>
      </c>
      <c r="V52" s="11" t="b">
        <f t="shared" ca="1" si="5"/>
        <v>1</v>
      </c>
      <c r="W52" s="59">
        <f t="shared" ca="1" si="6"/>
        <v>1</v>
      </c>
      <c r="X52" s="59">
        <f t="shared" ca="1" si="7"/>
        <v>0</v>
      </c>
      <c r="Y52" s="59">
        <f t="shared" ca="1" si="0"/>
        <v>0</v>
      </c>
      <c r="Z52" s="59" t="b">
        <f t="shared" si="1"/>
        <v>0</v>
      </c>
      <c r="AA52" s="14">
        <f t="shared" ca="1" si="8"/>
        <v>1000</v>
      </c>
      <c r="AB52" s="14">
        <f t="shared" ca="1" si="2"/>
        <v>0</v>
      </c>
      <c r="AC52" s="14">
        <f t="shared" si="9"/>
        <v>150</v>
      </c>
      <c r="AD52" s="14">
        <f t="shared" ca="1" si="10"/>
        <v>1150</v>
      </c>
      <c r="AE52" s="14">
        <f t="shared" ca="1" si="11"/>
        <v>0</v>
      </c>
      <c r="AF52" s="14">
        <f t="shared" ca="1" si="11"/>
        <v>150</v>
      </c>
      <c r="AG52" s="14">
        <f t="shared" ca="1" si="11"/>
        <v>1150</v>
      </c>
    </row>
    <row r="53" spans="14:33" x14ac:dyDescent="0.5">
      <c r="N53" s="11">
        <v>52</v>
      </c>
      <c r="O53" s="31"/>
      <c r="P53" s="13">
        <f>'CP1 - flat'!P53</f>
        <v>5000</v>
      </c>
      <c r="Q53" s="13">
        <f t="shared" si="4"/>
        <v>0</v>
      </c>
      <c r="U53" s="59" t="str">
        <f>'CP1 - flat'!U53</f>
        <v>K2</v>
      </c>
      <c r="V53" s="11" t="b">
        <f t="shared" ca="1" si="5"/>
        <v>1</v>
      </c>
      <c r="W53" s="59">
        <f t="shared" ca="1" si="6"/>
        <v>2</v>
      </c>
      <c r="X53" s="59">
        <f t="shared" ca="1" si="7"/>
        <v>0</v>
      </c>
      <c r="Y53" s="59">
        <f t="shared" ca="1" si="0"/>
        <v>0</v>
      </c>
      <c r="Z53" s="59" t="b">
        <f t="shared" si="1"/>
        <v>0</v>
      </c>
      <c r="AA53" s="14">
        <f t="shared" ca="1" si="8"/>
        <v>2000</v>
      </c>
      <c r="AB53" s="14">
        <f t="shared" ca="1" si="2"/>
        <v>0</v>
      </c>
      <c r="AC53" s="14">
        <f t="shared" si="9"/>
        <v>150</v>
      </c>
      <c r="AD53" s="14">
        <f t="shared" ca="1" si="10"/>
        <v>2150</v>
      </c>
      <c r="AE53" s="14">
        <f t="shared" ca="1" si="11"/>
        <v>0</v>
      </c>
      <c r="AF53" s="14">
        <f t="shared" ca="1" si="11"/>
        <v>150</v>
      </c>
      <c r="AG53" s="14">
        <f t="shared" ca="1" si="11"/>
        <v>2150</v>
      </c>
    </row>
    <row r="54" spans="14:33" x14ac:dyDescent="0.5">
      <c r="N54" s="11">
        <v>53</v>
      </c>
      <c r="O54" s="31"/>
      <c r="P54" s="13">
        <f>'CP1 - flat'!P54</f>
        <v>5000</v>
      </c>
      <c r="Q54" s="13">
        <f t="shared" si="4"/>
        <v>0</v>
      </c>
      <c r="U54" s="59" t="str">
        <f>'CP1 - flat'!U54</f>
        <v>K3</v>
      </c>
      <c r="V54" s="11" t="b">
        <f t="shared" ca="1" si="5"/>
        <v>1</v>
      </c>
      <c r="W54" s="59">
        <f t="shared" ca="1" si="6"/>
        <v>3</v>
      </c>
      <c r="X54" s="59">
        <f t="shared" ca="1" si="7"/>
        <v>0</v>
      </c>
      <c r="Y54" s="59">
        <f t="shared" ca="1" si="0"/>
        <v>0</v>
      </c>
      <c r="Z54" s="59" t="b">
        <f t="shared" si="1"/>
        <v>0</v>
      </c>
      <c r="AA54" s="14">
        <f t="shared" ca="1" si="8"/>
        <v>3000</v>
      </c>
      <c r="AB54" s="14">
        <f t="shared" ca="1" si="2"/>
        <v>0</v>
      </c>
      <c r="AC54" s="14">
        <f t="shared" si="9"/>
        <v>150</v>
      </c>
      <c r="AD54" s="14">
        <f t="shared" ca="1" si="10"/>
        <v>3150</v>
      </c>
      <c r="AE54" s="14">
        <f t="shared" ca="1" si="11"/>
        <v>0</v>
      </c>
      <c r="AF54" s="14">
        <f t="shared" ca="1" si="11"/>
        <v>150</v>
      </c>
      <c r="AG54" s="14">
        <f t="shared" ca="1" si="11"/>
        <v>3150</v>
      </c>
    </row>
    <row r="55" spans="14:33" x14ac:dyDescent="0.5">
      <c r="N55" s="11">
        <v>54</v>
      </c>
      <c r="O55" s="31"/>
      <c r="P55" s="13">
        <f>'CP1 - flat'!P55</f>
        <v>5000</v>
      </c>
      <c r="Q55" s="13">
        <f t="shared" si="4"/>
        <v>0</v>
      </c>
      <c r="U55" s="59" t="str">
        <f>'CP1 - flat'!U55</f>
        <v>K4</v>
      </c>
      <c r="V55" s="11" t="b">
        <f t="shared" ca="1" si="5"/>
        <v>1</v>
      </c>
      <c r="W55" s="59">
        <f t="shared" ca="1" si="6"/>
        <v>4</v>
      </c>
      <c r="X55" s="59">
        <f t="shared" ca="1" si="7"/>
        <v>0</v>
      </c>
      <c r="Y55" s="59">
        <f t="shared" ca="1" si="0"/>
        <v>0</v>
      </c>
      <c r="Z55" s="59" t="b">
        <f t="shared" si="1"/>
        <v>0</v>
      </c>
      <c r="AA55" s="14">
        <f t="shared" ca="1" si="8"/>
        <v>4000</v>
      </c>
      <c r="AB55" s="14">
        <f t="shared" ca="1" si="2"/>
        <v>0</v>
      </c>
      <c r="AC55" s="14">
        <f t="shared" si="9"/>
        <v>150</v>
      </c>
      <c r="AD55" s="14">
        <f t="shared" ca="1" si="10"/>
        <v>4150</v>
      </c>
      <c r="AE55" s="14">
        <f t="shared" ca="1" si="11"/>
        <v>0</v>
      </c>
      <c r="AF55" s="14">
        <f t="shared" ca="1" si="11"/>
        <v>150</v>
      </c>
      <c r="AG55" s="14">
        <f t="shared" ca="1" si="11"/>
        <v>4150</v>
      </c>
    </row>
    <row r="56" spans="14:33" x14ac:dyDescent="0.5">
      <c r="N56" s="11">
        <v>55</v>
      </c>
      <c r="O56" s="31"/>
      <c r="P56" s="13">
        <f>'CP1 - flat'!P56</f>
        <v>5000</v>
      </c>
      <c r="Q56" s="13">
        <f t="shared" si="4"/>
        <v>0</v>
      </c>
      <c r="U56" s="59" t="str">
        <f>'CP1 - flat'!U56</f>
        <v>K5</v>
      </c>
      <c r="V56" s="11" t="b">
        <f t="shared" ca="1" si="5"/>
        <v>0</v>
      </c>
      <c r="W56" s="59">
        <f t="shared" ca="1" si="6"/>
        <v>0</v>
      </c>
      <c r="X56" s="59">
        <f t="shared" ca="1" si="7"/>
        <v>0</v>
      </c>
      <c r="Y56" s="59">
        <f t="shared" ca="1" si="0"/>
        <v>0</v>
      </c>
      <c r="Z56" s="59" t="b">
        <f t="shared" si="1"/>
        <v>0</v>
      </c>
      <c r="AA56" s="14">
        <f t="shared" ca="1" si="8"/>
        <v>0</v>
      </c>
      <c r="AB56" s="14">
        <f t="shared" ca="1" si="2"/>
        <v>0</v>
      </c>
      <c r="AC56" s="14">
        <f t="shared" si="9"/>
        <v>150</v>
      </c>
      <c r="AD56" s="14">
        <f t="shared" ca="1" si="10"/>
        <v>150</v>
      </c>
      <c r="AE56" s="14" t="str">
        <f t="shared" ca="1" si="11"/>
        <v/>
      </c>
      <c r="AF56" s="14" t="str">
        <f t="shared" ca="1" si="11"/>
        <v/>
      </c>
      <c r="AG56" s="14" t="str">
        <f t="shared" ca="1" si="11"/>
        <v/>
      </c>
    </row>
    <row r="57" spans="14:33" x14ac:dyDescent="0.5">
      <c r="N57" s="11">
        <v>56</v>
      </c>
      <c r="O57" s="31"/>
      <c r="P57" s="13">
        <f>'CP1 - flat'!P57</f>
        <v>5000</v>
      </c>
      <c r="Q57" s="13">
        <f t="shared" si="4"/>
        <v>0</v>
      </c>
      <c r="U57" s="59" t="str">
        <f>'CP1 - flat'!U57</f>
        <v>L1</v>
      </c>
      <c r="V57" s="11" t="b">
        <f t="shared" ca="1" si="5"/>
        <v>0</v>
      </c>
      <c r="W57" s="59">
        <f t="shared" ca="1" si="6"/>
        <v>0</v>
      </c>
      <c r="X57" s="59">
        <f t="shared" ca="1" si="7"/>
        <v>0</v>
      </c>
      <c r="Y57" s="59">
        <f t="shared" ca="1" si="0"/>
        <v>0</v>
      </c>
      <c r="Z57" s="59" t="b">
        <f t="shared" si="1"/>
        <v>0</v>
      </c>
      <c r="AA57" s="14">
        <f t="shared" ca="1" si="8"/>
        <v>0</v>
      </c>
      <c r="AB57" s="14">
        <f t="shared" ca="1" si="2"/>
        <v>0</v>
      </c>
      <c r="AC57" s="14">
        <f t="shared" si="9"/>
        <v>150</v>
      </c>
      <c r="AD57" s="14">
        <f t="shared" ca="1" si="10"/>
        <v>150</v>
      </c>
      <c r="AE57" s="14" t="str">
        <f t="shared" ca="1" si="11"/>
        <v/>
      </c>
      <c r="AF57" s="14" t="str">
        <f t="shared" ca="1" si="11"/>
        <v/>
      </c>
      <c r="AG57" s="14" t="str">
        <f t="shared" ca="1" si="11"/>
        <v/>
      </c>
    </row>
    <row r="58" spans="14:33" x14ac:dyDescent="0.5">
      <c r="N58" s="11">
        <v>57</v>
      </c>
      <c r="O58" s="31"/>
      <c r="P58" s="13">
        <f>'CP1 - flat'!P58</f>
        <v>5000</v>
      </c>
      <c r="Q58" s="13">
        <f t="shared" si="4"/>
        <v>0</v>
      </c>
      <c r="U58" s="59" t="str">
        <f>'CP1 - flat'!U58</f>
        <v>L2</v>
      </c>
      <c r="V58" s="11" t="b">
        <f t="shared" ca="1" si="5"/>
        <v>0</v>
      </c>
      <c r="W58" s="59">
        <f t="shared" ca="1" si="6"/>
        <v>0</v>
      </c>
      <c r="X58" s="59">
        <f t="shared" ca="1" si="7"/>
        <v>0</v>
      </c>
      <c r="Y58" s="59">
        <f t="shared" ca="1" si="0"/>
        <v>0</v>
      </c>
      <c r="Z58" s="59" t="b">
        <f t="shared" si="1"/>
        <v>0</v>
      </c>
      <c r="AA58" s="14">
        <f t="shared" ca="1" si="8"/>
        <v>0</v>
      </c>
      <c r="AB58" s="14">
        <f t="shared" ca="1" si="2"/>
        <v>0</v>
      </c>
      <c r="AC58" s="14">
        <f t="shared" si="9"/>
        <v>150</v>
      </c>
      <c r="AD58" s="14">
        <f t="shared" ca="1" si="10"/>
        <v>150</v>
      </c>
      <c r="AE58" s="14" t="str">
        <f t="shared" ca="1" si="11"/>
        <v/>
      </c>
      <c r="AF58" s="14" t="str">
        <f t="shared" ca="1" si="11"/>
        <v/>
      </c>
      <c r="AG58" s="14" t="str">
        <f t="shared" ca="1" si="11"/>
        <v/>
      </c>
    </row>
    <row r="59" spans="14:33" x14ac:dyDescent="0.5">
      <c r="N59" s="11">
        <v>58</v>
      </c>
      <c r="O59" s="31"/>
      <c r="P59" s="13">
        <f>'CP1 - flat'!P59</f>
        <v>5000</v>
      </c>
      <c r="Q59" s="13">
        <f t="shared" si="4"/>
        <v>0</v>
      </c>
      <c r="U59" s="59" t="str">
        <f>'CP1 - flat'!U59</f>
        <v>L3</v>
      </c>
      <c r="V59" s="11" t="b">
        <f t="shared" ca="1" si="5"/>
        <v>0</v>
      </c>
      <c r="W59" s="59">
        <f t="shared" ca="1" si="6"/>
        <v>0</v>
      </c>
      <c r="X59" s="59">
        <f t="shared" ca="1" si="7"/>
        <v>0</v>
      </c>
      <c r="Y59" s="59">
        <f t="shared" ca="1" si="0"/>
        <v>0</v>
      </c>
      <c r="Z59" s="59" t="b">
        <f t="shared" si="1"/>
        <v>0</v>
      </c>
      <c r="AA59" s="14">
        <f t="shared" ca="1" si="8"/>
        <v>0</v>
      </c>
      <c r="AB59" s="14">
        <f t="shared" ca="1" si="2"/>
        <v>0</v>
      </c>
      <c r="AC59" s="14">
        <f t="shared" si="9"/>
        <v>150</v>
      </c>
      <c r="AD59" s="14">
        <f t="shared" ca="1" si="10"/>
        <v>150</v>
      </c>
      <c r="AE59" s="14" t="str">
        <f t="shared" ca="1" si="11"/>
        <v/>
      </c>
      <c r="AF59" s="14" t="str">
        <f t="shared" ca="1" si="11"/>
        <v/>
      </c>
      <c r="AG59" s="14" t="str">
        <f t="shared" ca="1" si="11"/>
        <v/>
      </c>
    </row>
    <row r="60" spans="14:33" x14ac:dyDescent="0.5">
      <c r="N60" s="11">
        <v>59</v>
      </c>
      <c r="O60" s="31"/>
      <c r="P60" s="13">
        <f>'CP1 - flat'!P60</f>
        <v>5000</v>
      </c>
      <c r="Q60" s="13">
        <f t="shared" si="4"/>
        <v>0</v>
      </c>
      <c r="U60" s="59" t="str">
        <f>'CP1 - flat'!U60</f>
        <v>L4</v>
      </c>
      <c r="V60" s="11" t="b">
        <f t="shared" ca="1" si="5"/>
        <v>0</v>
      </c>
      <c r="W60" s="59">
        <f t="shared" ca="1" si="6"/>
        <v>0</v>
      </c>
      <c r="X60" s="59">
        <f t="shared" ca="1" si="7"/>
        <v>0</v>
      </c>
      <c r="Y60" s="59">
        <f t="shared" ca="1" si="0"/>
        <v>0</v>
      </c>
      <c r="Z60" s="59" t="b">
        <f t="shared" si="1"/>
        <v>0</v>
      </c>
      <c r="AA60" s="14">
        <f t="shared" ca="1" si="8"/>
        <v>0</v>
      </c>
      <c r="AB60" s="14">
        <f t="shared" ca="1" si="2"/>
        <v>0</v>
      </c>
      <c r="AC60" s="14">
        <f t="shared" si="9"/>
        <v>150</v>
      </c>
      <c r="AD60" s="14">
        <f t="shared" ca="1" si="10"/>
        <v>150</v>
      </c>
      <c r="AE60" s="14" t="str">
        <f t="shared" ca="1" si="11"/>
        <v/>
      </c>
      <c r="AF60" s="14" t="str">
        <f t="shared" ca="1" si="11"/>
        <v/>
      </c>
      <c r="AG60" s="14" t="str">
        <f t="shared" ca="1" si="11"/>
        <v/>
      </c>
    </row>
    <row r="61" spans="14:33" ht="18.899999999999999" thickBot="1" x14ac:dyDescent="0.55000000000000004">
      <c r="N61" s="11">
        <v>60</v>
      </c>
      <c r="O61" s="33"/>
      <c r="P61" s="13">
        <f>'CP1 - flat'!P61</f>
        <v>5000</v>
      </c>
      <c r="Q61" s="13">
        <f t="shared" si="4"/>
        <v>0</v>
      </c>
      <c r="U61" s="59" t="str">
        <f>'CP1 - flat'!U61</f>
        <v>L5</v>
      </c>
      <c r="V61" s="11" t="b">
        <f t="shared" ca="1" si="5"/>
        <v>0</v>
      </c>
      <c r="W61" s="59">
        <f t="shared" ca="1" si="6"/>
        <v>0</v>
      </c>
      <c r="X61" s="59">
        <f t="shared" ca="1" si="7"/>
        <v>0</v>
      </c>
      <c r="Y61" s="59">
        <f t="shared" ca="1" si="0"/>
        <v>0</v>
      </c>
      <c r="Z61" s="59" t="b">
        <f t="shared" si="1"/>
        <v>0</v>
      </c>
      <c r="AA61" s="14">
        <f t="shared" ca="1" si="8"/>
        <v>0</v>
      </c>
      <c r="AB61" s="14">
        <f t="shared" ca="1" si="2"/>
        <v>0</v>
      </c>
      <c r="AC61" s="14">
        <f t="shared" si="9"/>
        <v>150</v>
      </c>
      <c r="AD61" s="14">
        <f t="shared" ca="1" si="10"/>
        <v>150</v>
      </c>
      <c r="AE61" s="14" t="str">
        <f t="shared" ca="1" si="11"/>
        <v/>
      </c>
      <c r="AF61" s="14" t="str">
        <f t="shared" ca="1" si="11"/>
        <v/>
      </c>
      <c r="AG61" s="14" t="str">
        <f t="shared" ca="1" si="11"/>
        <v/>
      </c>
    </row>
  </sheetData>
  <mergeCells count="3">
    <mergeCell ref="A6:L6"/>
    <mergeCell ref="A7:L7"/>
    <mergeCell ref="AK7:AV7"/>
  </mergeCells>
  <conditionalFormatting sqref="A1:M5 A6">
    <cfRule type="colorScale" priority="3">
      <colorScale>
        <cfvo type="num" val="0"/>
        <cfvo type="num" val="1"/>
        <color rgb="FFFFC000"/>
        <color rgb="FF00B050"/>
      </colorScale>
    </cfRule>
  </conditionalFormatting>
  <conditionalFormatting sqref="A7">
    <cfRule type="colorScale" priority="2">
      <colorScale>
        <cfvo type="num" val="0"/>
        <cfvo type="num" val="1"/>
        <color rgb="FFFFC000"/>
        <color rgb="FF00B050"/>
      </colorScale>
    </cfRule>
  </conditionalFormatting>
  <conditionalFormatting sqref="AX2:BI6">
    <cfRule type="colorScale" priority="1">
      <colorScale>
        <cfvo type="num" val="0"/>
        <cfvo type="num" val="1"/>
        <color rgb="FFFFC000"/>
        <color rgb="FF00B050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I61"/>
  <sheetViews>
    <sheetView zoomScaleNormal="100" workbookViewId="0"/>
  </sheetViews>
  <sheetFormatPr defaultColWidth="9.15234375" defaultRowHeight="18.45" x14ac:dyDescent="0.5"/>
  <cols>
    <col min="1" max="2" width="9.15234375" style="11" customWidth="1"/>
    <col min="3" max="3" width="10" style="11" bestFit="1" customWidth="1"/>
    <col min="4" max="12" width="9.15234375" style="11" customWidth="1"/>
    <col min="13" max="13" width="7" style="11" customWidth="1"/>
    <col min="14" max="14" width="11.84375" style="11" bestFit="1" customWidth="1"/>
    <col min="15" max="15" width="10.15234375" style="11" bestFit="1" customWidth="1"/>
    <col min="16" max="16" width="14.4609375" style="11" bestFit="1" customWidth="1"/>
    <col min="17" max="17" width="11.15234375" style="11" bestFit="1" customWidth="1"/>
    <col min="18" max="18" width="11.84375" style="11" bestFit="1" customWidth="1"/>
    <col min="19" max="19" width="11.15234375" style="11" bestFit="1" customWidth="1"/>
    <col min="20" max="20" width="9.15234375" style="11"/>
    <col min="21" max="21" width="10.15234375" style="27" bestFit="1" customWidth="1"/>
    <col min="22" max="22" width="9.15234375" style="11"/>
    <col min="23" max="23" width="9.15234375" style="27"/>
    <col min="24" max="24" width="10.53515625" style="27" bestFit="1" customWidth="1"/>
    <col min="25" max="25" width="14" style="27" bestFit="1" customWidth="1"/>
    <col min="26" max="26" width="18.69140625" style="27" bestFit="1" customWidth="1"/>
    <col min="27" max="27" width="20.53515625" style="14" bestFit="1" customWidth="1"/>
    <col min="28" max="28" width="26.69140625" style="14" bestFit="1" customWidth="1"/>
    <col min="29" max="29" width="23" style="14" bestFit="1" customWidth="1"/>
    <col min="30" max="30" width="14.23046875" style="14" bestFit="1" customWidth="1"/>
    <col min="31" max="31" width="18" style="14" bestFit="1" customWidth="1"/>
    <col min="32" max="32" width="12.69140625" style="14" bestFit="1" customWidth="1"/>
    <col min="33" max="33" width="14" style="14" bestFit="1" customWidth="1"/>
    <col min="34" max="34" width="34.15234375" style="11" bestFit="1" customWidth="1"/>
    <col min="35" max="35" width="15.69140625" style="11" bestFit="1" customWidth="1"/>
    <col min="36" max="36" width="2.23046875" style="47" bestFit="1" customWidth="1"/>
    <col min="37" max="48" width="10.61328125" style="47" customWidth="1"/>
    <col min="49" max="49" width="9.15234375" style="11"/>
    <col min="50" max="50" width="3.69140625" style="11" bestFit="1" customWidth="1"/>
    <col min="51" max="52" width="3.61328125" style="11" bestFit="1" customWidth="1"/>
    <col min="53" max="53" width="3.84375" style="11" bestFit="1" customWidth="1"/>
    <col min="54" max="54" width="3.53515625" style="11" bestFit="1" customWidth="1"/>
    <col min="55" max="55" width="3.4609375" style="11" bestFit="1" customWidth="1"/>
    <col min="56" max="56" width="3.921875" style="11" bestFit="1" customWidth="1"/>
    <col min="57" max="57" width="3.84375" style="11" bestFit="1" customWidth="1"/>
    <col min="58" max="58" width="2.921875" style="11" bestFit="1" customWidth="1"/>
    <col min="59" max="59" width="3.07421875" style="11" bestFit="1" customWidth="1"/>
    <col min="60" max="60" width="3.61328125" style="11" bestFit="1" customWidth="1"/>
    <col min="61" max="61" width="3.3828125" style="11" bestFit="1" customWidth="1"/>
    <col min="62" max="16384" width="9.15234375" style="11"/>
  </cols>
  <sheetData>
    <row r="1" spans="1:61" ht="19.5" customHeight="1" thickBot="1" x14ac:dyDescent="0.55000000000000004">
      <c r="A1" s="1">
        <v>1</v>
      </c>
      <c r="B1" s="2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23"/>
      <c r="N1" s="11" t="s">
        <v>3</v>
      </c>
      <c r="O1" s="11" t="s">
        <v>4</v>
      </c>
      <c r="P1" s="11" t="s">
        <v>5</v>
      </c>
      <c r="Q1" s="11" t="s">
        <v>0</v>
      </c>
      <c r="R1" s="11" t="s">
        <v>49</v>
      </c>
      <c r="S1" s="13">
        <f>SUM(Q:Q)</f>
        <v>0</v>
      </c>
      <c r="U1" s="27" t="s">
        <v>1</v>
      </c>
      <c r="V1" s="11" t="s">
        <v>112</v>
      </c>
      <c r="W1" s="27" t="s">
        <v>7</v>
      </c>
      <c r="X1" s="27" t="s">
        <v>43</v>
      </c>
      <c r="Y1" s="27" t="s">
        <v>44</v>
      </c>
      <c r="Z1" s="27" t="s">
        <v>60</v>
      </c>
      <c r="AA1" s="14" t="s">
        <v>47</v>
      </c>
      <c r="AB1" s="14" t="s">
        <v>55</v>
      </c>
      <c r="AC1" s="14" t="s">
        <v>45</v>
      </c>
      <c r="AD1" s="14" t="s">
        <v>46</v>
      </c>
      <c r="AE1" s="14" t="s">
        <v>114</v>
      </c>
      <c r="AF1" s="14" t="s">
        <v>115</v>
      </c>
      <c r="AG1" s="14" t="s">
        <v>116</v>
      </c>
      <c r="AH1" s="11" t="s">
        <v>53</v>
      </c>
      <c r="AI1" s="13">
        <f ca="1">SUM(AG:AG)</f>
        <v>211000</v>
      </c>
      <c r="AK1" s="47" t="s">
        <v>127</v>
      </c>
      <c r="AL1" s="47" t="s">
        <v>128</v>
      </c>
      <c r="AM1" s="47" t="s">
        <v>129</v>
      </c>
      <c r="AN1" s="47" t="s">
        <v>130</v>
      </c>
      <c r="AO1" s="47" t="s">
        <v>131</v>
      </c>
      <c r="AP1" s="47" t="s">
        <v>132</v>
      </c>
      <c r="AQ1" s="47" t="s">
        <v>133</v>
      </c>
      <c r="AR1" s="47" t="s">
        <v>134</v>
      </c>
      <c r="AS1" s="47" t="s">
        <v>126</v>
      </c>
      <c r="AT1" s="47" t="s">
        <v>135</v>
      </c>
      <c r="AU1" s="47" t="s">
        <v>136</v>
      </c>
      <c r="AV1" s="47" t="s">
        <v>137</v>
      </c>
    </row>
    <row r="2" spans="1:61" x14ac:dyDescent="0.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6"/>
      <c r="M2" s="23"/>
      <c r="N2" s="11">
        <v>1</v>
      </c>
      <c r="O2" s="34"/>
      <c r="P2" s="13">
        <f>'CP1 - flat'!P2</f>
        <v>50</v>
      </c>
      <c r="Q2" s="13">
        <f>P2*O2</f>
        <v>0</v>
      </c>
      <c r="R2" s="11" t="s">
        <v>50</v>
      </c>
      <c r="S2" s="11" t="b">
        <f>C17&gt;0</f>
        <v>0</v>
      </c>
      <c r="U2" s="27" t="str">
        <f>'CP1 - flat'!U2</f>
        <v>A1</v>
      </c>
      <c r="V2" s="11" t="b">
        <f ca="1">NOT(ISBLANK(INDIRECT("'AgQuality'!" &amp; U2)))</f>
        <v>1</v>
      </c>
      <c r="W2" s="47">
        <f ca="1">INDIRECT("'AgQuality'!" &amp; U2)</f>
        <v>1</v>
      </c>
      <c r="X2" s="27">
        <f ca="1">INDIRECT(U2)</f>
        <v>1</v>
      </c>
      <c r="Y2" s="27">
        <f t="shared" ref="Y2:Y33" ca="1" si="0">IF(ROW(INDIRECT(U2))&lt;&gt;$I$33, (OFFSET(INDIRECT(U2),1,0)),0)+IF(COLUMN(INDIRECT(U2))&lt;&gt;$I$34, (OFFSET(INDIRECT(U2),0,1)),0)+IF(ROW(INDIRECT(U2))&lt;&gt;1, (OFFSET(INDIRECT(U2),-1,0)),0)+IF(COLUMN(INDIRECT(U2))&lt;&gt;1, (OFFSET(INDIRECT(U2),0,-1)),0)</f>
        <v>0</v>
      </c>
      <c r="Z2" s="27" t="b">
        <f t="shared" ref="Z2:Z33" si="1">OR(U2=$A$20,U2=$A$21,U2=$A$22,U2=$A$23,U2=$A$24,U2=$A$25,U2=$A$26,U2=$A$27,U2=$A$28,U2=$A$29,U2=$A$30,U2=$A$31,U2=$A$32)</f>
        <v>0</v>
      </c>
      <c r="AA2" s="14">
        <f ca="1">(1-X2)*W2*1000</f>
        <v>0</v>
      </c>
      <c r="AB2" s="14">
        <f t="shared" ref="AB2:AB33" ca="1" si="2">X2*($C$12+Y2*$C$13+Z2*$C$15)</f>
        <v>2000</v>
      </c>
      <c r="AC2" s="14">
        <f>$S$3</f>
        <v>0</v>
      </c>
      <c r="AD2" s="14">
        <f ca="1">AA2+AB2+AC2</f>
        <v>2000</v>
      </c>
      <c r="AE2" s="14">
        <f ca="1">IF($V2,AB2,"")</f>
        <v>2000</v>
      </c>
      <c r="AF2" s="14">
        <f ca="1">IF($V2,AC2,"")</f>
        <v>0</v>
      </c>
      <c r="AG2" s="14">
        <f ca="1">IF($V2,AD2,"")</f>
        <v>2000</v>
      </c>
      <c r="AH2" s="11" t="s">
        <v>56</v>
      </c>
      <c r="AI2" s="13">
        <f ca="1">SUM(AE:AE)</f>
        <v>2000</v>
      </c>
      <c r="AJ2" s="47">
        <v>1</v>
      </c>
      <c r="AK2" s="50">
        <f ca="1">VLOOKUP(AX2,$U:$AG,13)</f>
        <v>2000</v>
      </c>
      <c r="AL2" s="51">
        <f t="shared" ref="AL2:AV6" ca="1" si="3">VLOOKUP(AY2,$U:$AG,13)</f>
        <v>6000</v>
      </c>
      <c r="AM2" s="51">
        <f t="shared" ca="1" si="3"/>
        <v>1000</v>
      </c>
      <c r="AN2" s="51">
        <f t="shared" ca="1" si="3"/>
        <v>6000</v>
      </c>
      <c r="AO2" s="51">
        <f t="shared" ca="1" si="3"/>
        <v>1000</v>
      </c>
      <c r="AP2" s="51">
        <f t="shared" ca="1" si="3"/>
        <v>6000</v>
      </c>
      <c r="AQ2" s="51">
        <f t="shared" ca="1" si="3"/>
        <v>1000</v>
      </c>
      <c r="AR2" s="51">
        <f t="shared" ca="1" si="3"/>
        <v>6000</v>
      </c>
      <c r="AS2" s="51">
        <f t="shared" ca="1" si="3"/>
        <v>1000</v>
      </c>
      <c r="AT2" s="51">
        <f t="shared" ca="1" si="3"/>
        <v>6000</v>
      </c>
      <c r="AU2" s="51">
        <f t="shared" ca="1" si="3"/>
        <v>1000</v>
      </c>
      <c r="AV2" s="52" t="str">
        <f t="shared" ca="1" si="3"/>
        <v/>
      </c>
      <c r="AX2" s="1" t="s">
        <v>8</v>
      </c>
      <c r="AY2" s="2" t="s">
        <v>13</v>
      </c>
      <c r="AZ2" s="2" t="s">
        <v>18</v>
      </c>
      <c r="BA2" s="2" t="s">
        <v>23</v>
      </c>
      <c r="BB2" s="2" t="s">
        <v>28</v>
      </c>
      <c r="BC2" s="2" t="s">
        <v>33</v>
      </c>
      <c r="BD2" s="2" t="s">
        <v>38</v>
      </c>
      <c r="BE2" s="2" t="s">
        <v>75</v>
      </c>
      <c r="BF2" s="2" t="s">
        <v>80</v>
      </c>
      <c r="BG2" s="2" t="s">
        <v>85</v>
      </c>
      <c r="BH2" s="2" t="s">
        <v>90</v>
      </c>
      <c r="BI2" s="3" t="s">
        <v>95</v>
      </c>
    </row>
    <row r="3" spans="1:61" x14ac:dyDescent="0.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6"/>
      <c r="M3" s="23"/>
      <c r="N3" s="11">
        <v>2</v>
      </c>
      <c r="O3" s="31"/>
      <c r="P3" s="13">
        <f>'CP1 - flat'!P3</f>
        <v>100</v>
      </c>
      <c r="Q3" s="13">
        <f t="shared" ref="Q3:Q61" si="4">P3*O3</f>
        <v>0</v>
      </c>
      <c r="R3" s="11" t="s">
        <v>6</v>
      </c>
      <c r="S3" s="13">
        <f>S1+S2*C14</f>
        <v>0</v>
      </c>
      <c r="U3" s="27" t="str">
        <f>'CP1 - flat'!U3</f>
        <v>A2</v>
      </c>
      <c r="V3" s="11" t="b">
        <f t="shared" ref="V3:V61" ca="1" si="5">NOT(ISBLANK(INDIRECT("'AgQuality'!" &amp; U3)))</f>
        <v>1</v>
      </c>
      <c r="W3" s="47">
        <f t="shared" ref="W3:W61" ca="1" si="6">INDIRECT("'AgQuality'!" &amp; U3)</f>
        <v>2</v>
      </c>
      <c r="X3" s="27">
        <f t="shared" ref="X3:X61" ca="1" si="7">INDIRECT(U3)</f>
        <v>0</v>
      </c>
      <c r="Y3" s="27">
        <f t="shared" ca="1" si="0"/>
        <v>1</v>
      </c>
      <c r="Z3" s="27" t="b">
        <f t="shared" si="1"/>
        <v>0</v>
      </c>
      <c r="AA3" s="14">
        <f t="shared" ref="AA3:AA61" ca="1" si="8">(1-X3)*W3*1000</f>
        <v>2000</v>
      </c>
      <c r="AB3" s="14">
        <f t="shared" ca="1" si="2"/>
        <v>0</v>
      </c>
      <c r="AC3" s="14">
        <f t="shared" ref="AC3:AC61" si="9">$S$3</f>
        <v>0</v>
      </c>
      <c r="AD3" s="14">
        <f t="shared" ref="AD3:AD61" ca="1" si="10">AA3+AB3+AC3</f>
        <v>2000</v>
      </c>
      <c r="AE3" s="14">
        <f t="shared" ref="AE3:AG61" ca="1" si="11">IF($V3,AB3,"")</f>
        <v>0</v>
      </c>
      <c r="AF3" s="14">
        <f t="shared" ca="1" si="11"/>
        <v>0</v>
      </c>
      <c r="AG3" s="14">
        <f t="shared" ca="1" si="11"/>
        <v>2000</v>
      </c>
      <c r="AH3" s="11" t="s">
        <v>54</v>
      </c>
      <c r="AI3" s="16">
        <f ca="1">AI1-AI2</f>
        <v>209000</v>
      </c>
      <c r="AJ3" s="47">
        <v>2</v>
      </c>
      <c r="AK3" s="53">
        <f t="shared" ref="AK3:AK6" ca="1" si="12">VLOOKUP(AX3,$U:$AG,13)</f>
        <v>2000</v>
      </c>
      <c r="AL3" s="54">
        <f t="shared" ca="1" si="3"/>
        <v>7000</v>
      </c>
      <c r="AM3" s="54">
        <f t="shared" ca="1" si="3"/>
        <v>2000</v>
      </c>
      <c r="AN3" s="54">
        <f t="shared" ca="1" si="3"/>
        <v>7000</v>
      </c>
      <c r="AO3" s="54">
        <f t="shared" ca="1" si="3"/>
        <v>2000</v>
      </c>
      <c r="AP3" s="54">
        <f t="shared" ca="1" si="3"/>
        <v>7000</v>
      </c>
      <c r="AQ3" s="54">
        <f t="shared" ca="1" si="3"/>
        <v>2000</v>
      </c>
      <c r="AR3" s="54">
        <f t="shared" ca="1" si="3"/>
        <v>7000</v>
      </c>
      <c r="AS3" s="54">
        <f t="shared" ca="1" si="3"/>
        <v>2000</v>
      </c>
      <c r="AT3" s="54">
        <f t="shared" ca="1" si="3"/>
        <v>7000</v>
      </c>
      <c r="AU3" s="54">
        <f t="shared" ca="1" si="3"/>
        <v>2000</v>
      </c>
      <c r="AV3" s="55" t="str">
        <f t="shared" ca="1" si="3"/>
        <v/>
      </c>
      <c r="AX3" s="4" t="s">
        <v>9</v>
      </c>
      <c r="AY3" s="5" t="s">
        <v>14</v>
      </c>
      <c r="AZ3" s="5" t="s">
        <v>19</v>
      </c>
      <c r="BA3" s="5" t="s">
        <v>24</v>
      </c>
      <c r="BB3" s="5" t="s">
        <v>29</v>
      </c>
      <c r="BC3" s="5" t="s">
        <v>34</v>
      </c>
      <c r="BD3" s="5" t="s">
        <v>39</v>
      </c>
      <c r="BE3" s="5" t="s">
        <v>76</v>
      </c>
      <c r="BF3" s="5" t="s">
        <v>81</v>
      </c>
      <c r="BG3" s="5" t="s">
        <v>86</v>
      </c>
      <c r="BH3" s="5" t="s">
        <v>91</v>
      </c>
      <c r="BI3" s="6" t="s">
        <v>96</v>
      </c>
    </row>
    <row r="4" spans="1:61" x14ac:dyDescent="0.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6"/>
      <c r="M4" s="23"/>
      <c r="N4" s="11">
        <v>3</v>
      </c>
      <c r="O4" s="31"/>
      <c r="P4" s="13">
        <f>'CP1 - flat'!P4</f>
        <v>200</v>
      </c>
      <c r="Q4" s="13">
        <f t="shared" si="4"/>
        <v>0</v>
      </c>
      <c r="U4" s="27" t="str">
        <f>'CP1 - flat'!U4</f>
        <v>A3</v>
      </c>
      <c r="V4" s="11" t="b">
        <f t="shared" ca="1" si="5"/>
        <v>1</v>
      </c>
      <c r="W4" s="47">
        <f t="shared" ca="1" si="6"/>
        <v>3</v>
      </c>
      <c r="X4" s="27">
        <f t="shared" ca="1" si="7"/>
        <v>0</v>
      </c>
      <c r="Y4" s="27">
        <f t="shared" ca="1" si="0"/>
        <v>0</v>
      </c>
      <c r="Z4" s="27" t="b">
        <f t="shared" si="1"/>
        <v>0</v>
      </c>
      <c r="AA4" s="14">
        <f t="shared" ca="1" si="8"/>
        <v>3000</v>
      </c>
      <c r="AB4" s="14">
        <f t="shared" ca="1" si="2"/>
        <v>0</v>
      </c>
      <c r="AC4" s="14">
        <f t="shared" si="9"/>
        <v>0</v>
      </c>
      <c r="AD4" s="14">
        <f t="shared" ca="1" si="10"/>
        <v>3000</v>
      </c>
      <c r="AE4" s="14">
        <f t="shared" ca="1" si="11"/>
        <v>0</v>
      </c>
      <c r="AF4" s="14">
        <f t="shared" ca="1" si="11"/>
        <v>0</v>
      </c>
      <c r="AG4" s="14">
        <f t="shared" ca="1" si="11"/>
        <v>3000</v>
      </c>
      <c r="AJ4" s="47">
        <v>3</v>
      </c>
      <c r="AK4" s="53">
        <f t="shared" ca="1" si="12"/>
        <v>3000</v>
      </c>
      <c r="AL4" s="54">
        <f t="shared" ca="1" si="3"/>
        <v>8000</v>
      </c>
      <c r="AM4" s="54">
        <f t="shared" ca="1" si="3"/>
        <v>3000</v>
      </c>
      <c r="AN4" s="54">
        <f t="shared" ca="1" si="3"/>
        <v>8000</v>
      </c>
      <c r="AO4" s="54">
        <f t="shared" ca="1" si="3"/>
        <v>3000</v>
      </c>
      <c r="AP4" s="54">
        <f t="shared" ca="1" si="3"/>
        <v>8000</v>
      </c>
      <c r="AQ4" s="54">
        <f t="shared" ca="1" si="3"/>
        <v>3000</v>
      </c>
      <c r="AR4" s="54">
        <f t="shared" ca="1" si="3"/>
        <v>8000</v>
      </c>
      <c r="AS4" s="54">
        <f t="shared" ca="1" si="3"/>
        <v>3000</v>
      </c>
      <c r="AT4" s="54">
        <f t="shared" ca="1" si="3"/>
        <v>8000</v>
      </c>
      <c r="AU4" s="54">
        <f t="shared" ca="1" si="3"/>
        <v>3000</v>
      </c>
      <c r="AV4" s="55" t="str">
        <f t="shared" ca="1" si="3"/>
        <v/>
      </c>
      <c r="AX4" s="4" t="s">
        <v>10</v>
      </c>
      <c r="AY4" s="5" t="s">
        <v>15</v>
      </c>
      <c r="AZ4" s="5" t="s">
        <v>20</v>
      </c>
      <c r="BA4" s="5" t="s">
        <v>25</v>
      </c>
      <c r="BB4" s="5" t="s">
        <v>30</v>
      </c>
      <c r="BC4" s="5" t="s">
        <v>35</v>
      </c>
      <c r="BD4" s="5" t="s">
        <v>40</v>
      </c>
      <c r="BE4" s="5" t="s">
        <v>77</v>
      </c>
      <c r="BF4" s="5" t="s">
        <v>82</v>
      </c>
      <c r="BG4" s="5" t="s">
        <v>87</v>
      </c>
      <c r="BH4" s="5" t="s">
        <v>92</v>
      </c>
      <c r="BI4" s="6" t="s">
        <v>97</v>
      </c>
    </row>
    <row r="5" spans="1:61" ht="18.899999999999999" thickBot="1" x14ac:dyDescent="0.55000000000000004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9"/>
      <c r="M5" s="23"/>
      <c r="N5" s="11">
        <v>4</v>
      </c>
      <c r="O5" s="31"/>
      <c r="P5" s="13">
        <f>'CP1 - flat'!P5</f>
        <v>400</v>
      </c>
      <c r="Q5" s="13">
        <f t="shared" si="4"/>
        <v>0</v>
      </c>
      <c r="U5" s="27" t="str">
        <f>'CP1 - flat'!U5</f>
        <v>A4</v>
      </c>
      <c r="V5" s="11" t="b">
        <f t="shared" ca="1" si="5"/>
        <v>1</v>
      </c>
      <c r="W5" s="47">
        <f t="shared" ca="1" si="6"/>
        <v>4</v>
      </c>
      <c r="X5" s="27">
        <f t="shared" ca="1" si="7"/>
        <v>0</v>
      </c>
      <c r="Y5" s="27">
        <f t="shared" ca="1" si="0"/>
        <v>0</v>
      </c>
      <c r="Z5" s="27" t="b">
        <f t="shared" si="1"/>
        <v>0</v>
      </c>
      <c r="AA5" s="14">
        <f t="shared" ca="1" si="8"/>
        <v>4000</v>
      </c>
      <c r="AB5" s="14">
        <f t="shared" ca="1" si="2"/>
        <v>0</v>
      </c>
      <c r="AC5" s="14">
        <f t="shared" si="9"/>
        <v>0</v>
      </c>
      <c r="AD5" s="14">
        <f t="shared" ca="1" si="10"/>
        <v>4000</v>
      </c>
      <c r="AE5" s="14">
        <f t="shared" ca="1" si="11"/>
        <v>0</v>
      </c>
      <c r="AF5" s="14">
        <f t="shared" ca="1" si="11"/>
        <v>0</v>
      </c>
      <c r="AG5" s="14">
        <f t="shared" ca="1" si="11"/>
        <v>4000</v>
      </c>
      <c r="AH5" s="11" t="s">
        <v>102</v>
      </c>
      <c r="AI5" s="13">
        <f ca="1">SUM(AF:AF)</f>
        <v>0</v>
      </c>
      <c r="AJ5" s="47">
        <v>4</v>
      </c>
      <c r="AK5" s="53">
        <f t="shared" ca="1" si="12"/>
        <v>4000</v>
      </c>
      <c r="AL5" s="54">
        <f t="shared" ca="1" si="3"/>
        <v>9000</v>
      </c>
      <c r="AM5" s="54">
        <f t="shared" ca="1" si="3"/>
        <v>4000</v>
      </c>
      <c r="AN5" s="54">
        <f t="shared" ca="1" si="3"/>
        <v>9000</v>
      </c>
      <c r="AO5" s="54">
        <f t="shared" ca="1" si="3"/>
        <v>4000</v>
      </c>
      <c r="AP5" s="54">
        <f t="shared" ca="1" si="3"/>
        <v>9000</v>
      </c>
      <c r="AQ5" s="54">
        <f t="shared" ca="1" si="3"/>
        <v>4000</v>
      </c>
      <c r="AR5" s="54">
        <f t="shared" ca="1" si="3"/>
        <v>9000</v>
      </c>
      <c r="AS5" s="54">
        <f t="shared" ca="1" si="3"/>
        <v>4000</v>
      </c>
      <c r="AT5" s="54">
        <f t="shared" ca="1" si="3"/>
        <v>9000</v>
      </c>
      <c r="AU5" s="54">
        <f t="shared" ca="1" si="3"/>
        <v>4000</v>
      </c>
      <c r="AV5" s="55" t="str">
        <f t="shared" ca="1" si="3"/>
        <v/>
      </c>
      <c r="AX5" s="4" t="s">
        <v>11</v>
      </c>
      <c r="AY5" s="5" t="s">
        <v>16</v>
      </c>
      <c r="AZ5" s="5" t="s">
        <v>21</v>
      </c>
      <c r="BA5" s="5" t="s">
        <v>26</v>
      </c>
      <c r="BB5" s="5" t="s">
        <v>31</v>
      </c>
      <c r="BC5" s="5" t="s">
        <v>36</v>
      </c>
      <c r="BD5" s="5" t="s">
        <v>41</v>
      </c>
      <c r="BE5" s="5" t="s">
        <v>78</v>
      </c>
      <c r="BF5" s="5" t="s">
        <v>83</v>
      </c>
      <c r="BG5" s="5" t="s">
        <v>88</v>
      </c>
      <c r="BH5" s="5" t="s">
        <v>93</v>
      </c>
      <c r="BI5" s="6" t="s">
        <v>98</v>
      </c>
    </row>
    <row r="6" spans="1:61" ht="18.899999999999999" thickBot="1" x14ac:dyDescent="0.55000000000000004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N6" s="11">
        <v>5</v>
      </c>
      <c r="O6" s="31"/>
      <c r="P6" s="13">
        <f>'CP1 - flat'!P6</f>
        <v>800</v>
      </c>
      <c r="Q6" s="13">
        <f t="shared" si="4"/>
        <v>0</v>
      </c>
      <c r="U6" s="27" t="str">
        <f>'CP1 - flat'!U6</f>
        <v>A5</v>
      </c>
      <c r="V6" s="11" t="b">
        <f t="shared" ca="1" si="5"/>
        <v>0</v>
      </c>
      <c r="W6" s="47">
        <f t="shared" ca="1" si="6"/>
        <v>0</v>
      </c>
      <c r="X6" s="27">
        <f t="shared" ca="1" si="7"/>
        <v>0</v>
      </c>
      <c r="Y6" s="27">
        <f t="shared" ca="1" si="0"/>
        <v>0</v>
      </c>
      <c r="Z6" s="27" t="b">
        <f t="shared" si="1"/>
        <v>0</v>
      </c>
      <c r="AA6" s="14">
        <f t="shared" ca="1" si="8"/>
        <v>0</v>
      </c>
      <c r="AB6" s="14">
        <f t="shared" ca="1" si="2"/>
        <v>0</v>
      </c>
      <c r="AC6" s="14">
        <f t="shared" si="9"/>
        <v>0</v>
      </c>
      <c r="AD6" s="14">
        <f t="shared" ca="1" si="10"/>
        <v>0</v>
      </c>
      <c r="AE6" s="14" t="str">
        <f t="shared" ca="1" si="11"/>
        <v/>
      </c>
      <c r="AF6" s="14" t="str">
        <f t="shared" ca="1" si="11"/>
        <v/>
      </c>
      <c r="AG6" s="14" t="str">
        <f t="shared" ca="1" si="11"/>
        <v/>
      </c>
      <c r="AJ6" s="47">
        <v>5</v>
      </c>
      <c r="AK6" s="56" t="str">
        <f t="shared" ca="1" si="12"/>
        <v/>
      </c>
      <c r="AL6" s="57" t="str">
        <f t="shared" ca="1" si="3"/>
        <v/>
      </c>
      <c r="AM6" s="57" t="str">
        <f t="shared" ca="1" si="3"/>
        <v/>
      </c>
      <c r="AN6" s="57" t="str">
        <f t="shared" ca="1" si="3"/>
        <v/>
      </c>
      <c r="AO6" s="57" t="str">
        <f t="shared" ca="1" si="3"/>
        <v/>
      </c>
      <c r="AP6" s="57" t="str">
        <f t="shared" ca="1" si="3"/>
        <v/>
      </c>
      <c r="AQ6" s="57" t="str">
        <f t="shared" ca="1" si="3"/>
        <v/>
      </c>
      <c r="AR6" s="57" t="str">
        <f t="shared" ca="1" si="3"/>
        <v/>
      </c>
      <c r="AS6" s="57" t="str">
        <f t="shared" ca="1" si="3"/>
        <v/>
      </c>
      <c r="AT6" s="57" t="str">
        <f t="shared" ca="1" si="3"/>
        <v/>
      </c>
      <c r="AU6" s="57" t="str">
        <f t="shared" ca="1" si="3"/>
        <v/>
      </c>
      <c r="AV6" s="58" t="str">
        <f t="shared" ca="1" si="3"/>
        <v/>
      </c>
      <c r="AX6" s="7" t="s">
        <v>12</v>
      </c>
      <c r="AY6" s="8" t="s">
        <v>17</v>
      </c>
      <c r="AZ6" s="8" t="s">
        <v>22</v>
      </c>
      <c r="BA6" s="8" t="s">
        <v>27</v>
      </c>
      <c r="BB6" s="8" t="s">
        <v>32</v>
      </c>
      <c r="BC6" s="8" t="s">
        <v>37</v>
      </c>
      <c r="BD6" s="8" t="s">
        <v>42</v>
      </c>
      <c r="BE6" s="8" t="s">
        <v>79</v>
      </c>
      <c r="BF6" s="8" t="s">
        <v>84</v>
      </c>
      <c r="BG6" s="8" t="s">
        <v>89</v>
      </c>
      <c r="BH6" s="8" t="s">
        <v>94</v>
      </c>
      <c r="BI6" s="9" t="s">
        <v>99</v>
      </c>
    </row>
    <row r="7" spans="1:61" x14ac:dyDescent="0.5">
      <c r="A7" s="80" t="s">
        <v>100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N7" s="11">
        <v>6</v>
      </c>
      <c r="O7" s="31"/>
      <c r="P7" s="13">
        <f>'CP1 - flat'!P7</f>
        <v>1600</v>
      </c>
      <c r="Q7" s="13">
        <f t="shared" si="4"/>
        <v>0</v>
      </c>
      <c r="U7" s="27" t="str">
        <f>'CP1 - flat'!U7</f>
        <v>B1</v>
      </c>
      <c r="V7" s="11" t="b">
        <f t="shared" ca="1" si="5"/>
        <v>1</v>
      </c>
      <c r="W7" s="47">
        <f t="shared" ca="1" si="6"/>
        <v>6</v>
      </c>
      <c r="X7" s="27">
        <f t="shared" ca="1" si="7"/>
        <v>0</v>
      </c>
      <c r="Y7" s="27">
        <f t="shared" ca="1" si="0"/>
        <v>1</v>
      </c>
      <c r="Z7" s="27" t="b">
        <f t="shared" si="1"/>
        <v>0</v>
      </c>
      <c r="AA7" s="14">
        <f t="shared" ca="1" si="8"/>
        <v>6000</v>
      </c>
      <c r="AB7" s="14">
        <f t="shared" ca="1" si="2"/>
        <v>0</v>
      </c>
      <c r="AC7" s="14">
        <f t="shared" si="9"/>
        <v>0</v>
      </c>
      <c r="AD7" s="14">
        <f t="shared" ca="1" si="10"/>
        <v>6000</v>
      </c>
      <c r="AE7" s="14">
        <f t="shared" ca="1" si="11"/>
        <v>0</v>
      </c>
      <c r="AF7" s="14">
        <f t="shared" ca="1" si="11"/>
        <v>0</v>
      </c>
      <c r="AG7" s="14">
        <f t="shared" ca="1" si="11"/>
        <v>6000</v>
      </c>
      <c r="AK7" s="81" t="s">
        <v>125</v>
      </c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</row>
    <row r="8" spans="1:61" x14ac:dyDescent="0.5">
      <c r="A8" s="11" t="s">
        <v>48</v>
      </c>
      <c r="N8" s="11">
        <v>7</v>
      </c>
      <c r="O8" s="31"/>
      <c r="P8" s="13">
        <f>'CP1 - flat'!P8</f>
        <v>2400</v>
      </c>
      <c r="Q8" s="13">
        <f t="shared" si="4"/>
        <v>0</v>
      </c>
      <c r="U8" s="27" t="str">
        <f>'CP1 - flat'!U8</f>
        <v>B2</v>
      </c>
      <c r="V8" s="11" t="b">
        <f t="shared" ca="1" si="5"/>
        <v>1</v>
      </c>
      <c r="W8" s="47">
        <f t="shared" ca="1" si="6"/>
        <v>7</v>
      </c>
      <c r="X8" s="27">
        <f t="shared" ca="1" si="7"/>
        <v>0</v>
      </c>
      <c r="Y8" s="27">
        <f t="shared" ca="1" si="0"/>
        <v>0</v>
      </c>
      <c r="Z8" s="27" t="b">
        <f t="shared" si="1"/>
        <v>0</v>
      </c>
      <c r="AA8" s="14">
        <f t="shared" ca="1" si="8"/>
        <v>7000</v>
      </c>
      <c r="AB8" s="14">
        <f t="shared" ca="1" si="2"/>
        <v>0</v>
      </c>
      <c r="AC8" s="14">
        <f t="shared" si="9"/>
        <v>0</v>
      </c>
      <c r="AD8" s="14">
        <f t="shared" ca="1" si="10"/>
        <v>7000</v>
      </c>
      <c r="AE8" s="14">
        <f t="shared" ca="1" si="11"/>
        <v>0</v>
      </c>
      <c r="AF8" s="14">
        <f t="shared" ca="1" si="11"/>
        <v>0</v>
      </c>
      <c r="AG8" s="14">
        <f t="shared" ca="1" si="11"/>
        <v>7000</v>
      </c>
      <c r="AK8" s="48"/>
    </row>
    <row r="9" spans="1:61" x14ac:dyDescent="0.5">
      <c r="A9" s="11" t="s">
        <v>105</v>
      </c>
      <c r="N9" s="11">
        <v>8</v>
      </c>
      <c r="O9" s="31"/>
      <c r="P9" s="13">
        <f>'CP1 - flat'!P9</f>
        <v>3200</v>
      </c>
      <c r="Q9" s="13">
        <f t="shared" si="4"/>
        <v>0</v>
      </c>
      <c r="U9" s="27" t="str">
        <f>'CP1 - flat'!U9</f>
        <v>B3</v>
      </c>
      <c r="V9" s="11" t="b">
        <f t="shared" ca="1" si="5"/>
        <v>1</v>
      </c>
      <c r="W9" s="47">
        <f t="shared" ca="1" si="6"/>
        <v>8</v>
      </c>
      <c r="X9" s="27">
        <f t="shared" ca="1" si="7"/>
        <v>0</v>
      </c>
      <c r="Y9" s="27">
        <f t="shared" ca="1" si="0"/>
        <v>0</v>
      </c>
      <c r="Z9" s="27" t="b">
        <f t="shared" si="1"/>
        <v>0</v>
      </c>
      <c r="AA9" s="14">
        <f t="shared" ca="1" si="8"/>
        <v>8000</v>
      </c>
      <c r="AB9" s="14">
        <f t="shared" ca="1" si="2"/>
        <v>0</v>
      </c>
      <c r="AC9" s="14">
        <f t="shared" si="9"/>
        <v>0</v>
      </c>
      <c r="AD9" s="14">
        <f t="shared" ca="1" si="10"/>
        <v>8000</v>
      </c>
      <c r="AE9" s="14">
        <f t="shared" ca="1" si="11"/>
        <v>0</v>
      </c>
      <c r="AF9" s="14">
        <f t="shared" ca="1" si="11"/>
        <v>0</v>
      </c>
      <c r="AG9" s="14">
        <f t="shared" ca="1" si="11"/>
        <v>8000</v>
      </c>
    </row>
    <row r="10" spans="1:61" x14ac:dyDescent="0.5">
      <c r="A10" s="11" t="str">
        <f>'CP1 - flat'!A10</f>
        <v># of farmers:</v>
      </c>
      <c r="C10" s="11">
        <f>AgQuality!C10</f>
        <v>44</v>
      </c>
      <c r="N10" s="11">
        <v>9</v>
      </c>
      <c r="O10" s="31"/>
      <c r="P10" s="13">
        <f>'CP1 - flat'!P10</f>
        <v>4000</v>
      </c>
      <c r="Q10" s="13">
        <f t="shared" si="4"/>
        <v>0</v>
      </c>
      <c r="U10" s="27" t="str">
        <f>'CP1 - flat'!U10</f>
        <v>B4</v>
      </c>
      <c r="V10" s="11" t="b">
        <f t="shared" ca="1" si="5"/>
        <v>1</v>
      </c>
      <c r="W10" s="47">
        <f t="shared" ca="1" si="6"/>
        <v>9</v>
      </c>
      <c r="X10" s="27">
        <f t="shared" ca="1" si="7"/>
        <v>0</v>
      </c>
      <c r="Y10" s="27">
        <f t="shared" ca="1" si="0"/>
        <v>0</v>
      </c>
      <c r="Z10" s="27" t="b">
        <f t="shared" si="1"/>
        <v>0</v>
      </c>
      <c r="AA10" s="14">
        <f t="shared" ca="1" si="8"/>
        <v>9000</v>
      </c>
      <c r="AB10" s="14">
        <f t="shared" ca="1" si="2"/>
        <v>0</v>
      </c>
      <c r="AC10" s="14">
        <f t="shared" si="9"/>
        <v>0</v>
      </c>
      <c r="AD10" s="14">
        <f t="shared" ca="1" si="10"/>
        <v>9000</v>
      </c>
      <c r="AE10" s="14">
        <f t="shared" ca="1" si="11"/>
        <v>0</v>
      </c>
      <c r="AF10" s="14">
        <f t="shared" ca="1" si="11"/>
        <v>0</v>
      </c>
      <c r="AG10" s="14">
        <f t="shared" ca="1" si="11"/>
        <v>9000</v>
      </c>
    </row>
    <row r="11" spans="1:61" ht="18.75" customHeight="1" x14ac:dyDescent="0.5">
      <c r="A11" s="11" t="str">
        <f>'CP1 - flat'!A11</f>
        <v># bids to accept:</v>
      </c>
      <c r="C11" s="11">
        <f>'CP1 - flat'!C11</f>
        <v>22</v>
      </c>
      <c r="N11" s="11">
        <v>10</v>
      </c>
      <c r="O11" s="31"/>
      <c r="P11" s="13">
        <f>'CP1 - flat'!P11</f>
        <v>4500</v>
      </c>
      <c r="Q11" s="13">
        <f t="shared" si="4"/>
        <v>0</v>
      </c>
      <c r="U11" s="27" t="str">
        <f>'CP1 - flat'!U11</f>
        <v>B5</v>
      </c>
      <c r="V11" s="11" t="b">
        <f t="shared" ca="1" si="5"/>
        <v>0</v>
      </c>
      <c r="W11" s="47">
        <f t="shared" ca="1" si="6"/>
        <v>0</v>
      </c>
      <c r="X11" s="27">
        <f t="shared" ca="1" si="7"/>
        <v>0</v>
      </c>
      <c r="Y11" s="27">
        <f t="shared" ca="1" si="0"/>
        <v>0</v>
      </c>
      <c r="Z11" s="27" t="b">
        <f t="shared" si="1"/>
        <v>0</v>
      </c>
      <c r="AA11" s="14">
        <f t="shared" ca="1" si="8"/>
        <v>0</v>
      </c>
      <c r="AB11" s="14">
        <f t="shared" ca="1" si="2"/>
        <v>0</v>
      </c>
      <c r="AC11" s="14">
        <f t="shared" si="9"/>
        <v>0</v>
      </c>
      <c r="AD11" s="14">
        <f t="shared" ca="1" si="10"/>
        <v>0</v>
      </c>
      <c r="AE11" s="14" t="str">
        <f t="shared" ca="1" si="11"/>
        <v/>
      </c>
      <c r="AF11" s="14" t="str">
        <f t="shared" ca="1" si="11"/>
        <v/>
      </c>
      <c r="AG11" s="14" t="str">
        <f t="shared" ca="1" si="11"/>
        <v/>
      </c>
    </row>
    <row r="12" spans="1:61" x14ac:dyDescent="0.5">
      <c r="A12" s="11" t="str">
        <f>'CP1 - flat'!A12</f>
        <v>Base cons pmnt</v>
      </c>
      <c r="C12" s="12">
        <f>'CP1 - flat'!C12</f>
        <v>2000</v>
      </c>
      <c r="D12" s="12"/>
      <c r="E12" s="12"/>
      <c r="F12" s="12"/>
      <c r="G12" s="12"/>
      <c r="H12" s="12"/>
      <c r="N12" s="11">
        <v>11</v>
      </c>
      <c r="O12" s="31"/>
      <c r="P12" s="13">
        <f>'CP1 - flat'!P12</f>
        <v>4700</v>
      </c>
      <c r="Q12" s="13">
        <f t="shared" si="4"/>
        <v>0</v>
      </c>
      <c r="U12" s="27" t="str">
        <f>'CP1 - flat'!U12</f>
        <v>C1</v>
      </c>
      <c r="V12" s="11" t="b">
        <f t="shared" ca="1" si="5"/>
        <v>1</v>
      </c>
      <c r="W12" s="47">
        <f t="shared" ca="1" si="6"/>
        <v>1</v>
      </c>
      <c r="X12" s="27">
        <f t="shared" ca="1" si="7"/>
        <v>0</v>
      </c>
      <c r="Y12" s="27">
        <f t="shared" ca="1" si="0"/>
        <v>0</v>
      </c>
      <c r="Z12" s="27" t="b">
        <f t="shared" si="1"/>
        <v>0</v>
      </c>
      <c r="AA12" s="14">
        <f t="shared" ca="1" si="8"/>
        <v>1000</v>
      </c>
      <c r="AB12" s="14">
        <f t="shared" ca="1" si="2"/>
        <v>0</v>
      </c>
      <c r="AC12" s="14">
        <f t="shared" si="9"/>
        <v>0</v>
      </c>
      <c r="AD12" s="14">
        <f t="shared" ca="1" si="10"/>
        <v>1000</v>
      </c>
      <c r="AE12" s="14">
        <f t="shared" ca="1" si="11"/>
        <v>0</v>
      </c>
      <c r="AF12" s="14">
        <f t="shared" ca="1" si="11"/>
        <v>0</v>
      </c>
      <c r="AG12" s="14">
        <f t="shared" ca="1" si="11"/>
        <v>1000</v>
      </c>
    </row>
    <row r="13" spans="1:61" x14ac:dyDescent="0.5">
      <c r="A13" s="11" t="str">
        <f>'CP1 - flat'!A13</f>
        <v>Border bonus</v>
      </c>
      <c r="C13" s="12"/>
      <c r="D13" s="12"/>
      <c r="E13" s="12"/>
      <c r="F13" s="12"/>
      <c r="G13" s="12"/>
      <c r="H13" s="12"/>
      <c r="N13" s="11">
        <v>12</v>
      </c>
      <c r="O13" s="31"/>
      <c r="P13" s="13">
        <f>'CP1 - flat'!P13</f>
        <v>4800</v>
      </c>
      <c r="Q13" s="13">
        <f t="shared" si="4"/>
        <v>0</v>
      </c>
      <c r="U13" s="27" t="str">
        <f>'CP1 - flat'!U13</f>
        <v>C2</v>
      </c>
      <c r="V13" s="11" t="b">
        <f t="shared" ca="1" si="5"/>
        <v>1</v>
      </c>
      <c r="W13" s="47">
        <f t="shared" ca="1" si="6"/>
        <v>2</v>
      </c>
      <c r="X13" s="27">
        <f t="shared" ca="1" si="7"/>
        <v>0</v>
      </c>
      <c r="Y13" s="27">
        <f t="shared" ca="1" si="0"/>
        <v>0</v>
      </c>
      <c r="Z13" s="27" t="b">
        <f t="shared" si="1"/>
        <v>0</v>
      </c>
      <c r="AA13" s="14">
        <f t="shared" ca="1" si="8"/>
        <v>2000</v>
      </c>
      <c r="AB13" s="14">
        <f t="shared" ca="1" si="2"/>
        <v>0</v>
      </c>
      <c r="AC13" s="14">
        <f t="shared" si="9"/>
        <v>0</v>
      </c>
      <c r="AD13" s="14">
        <f t="shared" ca="1" si="10"/>
        <v>2000</v>
      </c>
      <c r="AE13" s="14">
        <f t="shared" ca="1" si="11"/>
        <v>0</v>
      </c>
      <c r="AF13" s="14">
        <f t="shared" ca="1" si="11"/>
        <v>0</v>
      </c>
      <c r="AG13" s="14">
        <f t="shared" ca="1" si="11"/>
        <v>2000</v>
      </c>
    </row>
    <row r="14" spans="1:61" x14ac:dyDescent="0.5">
      <c r="A14" s="11" t="str">
        <f>'CP1 - flat'!A14</f>
        <v>Megafauna survival</v>
      </c>
      <c r="C14" s="12">
        <f>'CP1 - flat'!C14</f>
        <v>3000</v>
      </c>
      <c r="D14" s="12"/>
      <c r="E14" s="12"/>
      <c r="F14" s="12"/>
      <c r="G14" s="12"/>
      <c r="H14" s="12"/>
      <c r="N14" s="11">
        <v>13</v>
      </c>
      <c r="O14" s="31"/>
      <c r="P14" s="13">
        <f>'CP1 - flat'!P14</f>
        <v>4850</v>
      </c>
      <c r="Q14" s="13">
        <f t="shared" si="4"/>
        <v>0</v>
      </c>
      <c r="U14" s="27" t="str">
        <f>'CP1 - flat'!U14</f>
        <v>C3</v>
      </c>
      <c r="V14" s="11" t="b">
        <f t="shared" ca="1" si="5"/>
        <v>1</v>
      </c>
      <c r="W14" s="47">
        <f t="shared" ca="1" si="6"/>
        <v>3</v>
      </c>
      <c r="X14" s="27">
        <f t="shared" ca="1" si="7"/>
        <v>0</v>
      </c>
      <c r="Y14" s="27">
        <f t="shared" ca="1" si="0"/>
        <v>0</v>
      </c>
      <c r="Z14" s="27" t="b">
        <f t="shared" si="1"/>
        <v>0</v>
      </c>
      <c r="AA14" s="14">
        <f t="shared" ca="1" si="8"/>
        <v>3000</v>
      </c>
      <c r="AB14" s="14">
        <f t="shared" ca="1" si="2"/>
        <v>0</v>
      </c>
      <c r="AC14" s="14">
        <f t="shared" si="9"/>
        <v>0</v>
      </c>
      <c r="AD14" s="14">
        <f t="shared" ca="1" si="10"/>
        <v>3000</v>
      </c>
      <c r="AE14" s="14">
        <f t="shared" ca="1" si="11"/>
        <v>0</v>
      </c>
      <c r="AF14" s="14">
        <f t="shared" ca="1" si="11"/>
        <v>0</v>
      </c>
      <c r="AG14" s="14">
        <f t="shared" ca="1" si="11"/>
        <v>3000</v>
      </c>
    </row>
    <row r="15" spans="1:61" x14ac:dyDescent="0.5">
      <c r="A15" s="18" t="str">
        <f>'CP1 - flat'!A15</f>
        <v>Corridor bonus</v>
      </c>
      <c r="B15" s="17"/>
      <c r="C15" s="12">
        <v>3000</v>
      </c>
      <c r="D15" s="12"/>
      <c r="E15" s="12"/>
      <c r="F15" s="12"/>
      <c r="G15" s="12"/>
      <c r="H15" s="12"/>
      <c r="N15" s="11">
        <v>14</v>
      </c>
      <c r="O15" s="31"/>
      <c r="P15" s="13">
        <f>'CP1 - flat'!P15</f>
        <v>4900</v>
      </c>
      <c r="Q15" s="13">
        <f t="shared" si="4"/>
        <v>0</v>
      </c>
      <c r="U15" s="27" t="str">
        <f>'CP1 - flat'!U15</f>
        <v>C4</v>
      </c>
      <c r="V15" s="11" t="b">
        <f t="shared" ca="1" si="5"/>
        <v>1</v>
      </c>
      <c r="W15" s="47">
        <f t="shared" ca="1" si="6"/>
        <v>4</v>
      </c>
      <c r="X15" s="27">
        <f t="shared" ca="1" si="7"/>
        <v>0</v>
      </c>
      <c r="Y15" s="27">
        <f t="shared" ca="1" si="0"/>
        <v>0</v>
      </c>
      <c r="Z15" s="27" t="b">
        <f t="shared" si="1"/>
        <v>0</v>
      </c>
      <c r="AA15" s="14">
        <f t="shared" ca="1" si="8"/>
        <v>4000</v>
      </c>
      <c r="AB15" s="14">
        <f t="shared" ca="1" si="2"/>
        <v>0</v>
      </c>
      <c r="AC15" s="14">
        <f t="shared" si="9"/>
        <v>0</v>
      </c>
      <c r="AD15" s="14">
        <f t="shared" ca="1" si="10"/>
        <v>4000</v>
      </c>
      <c r="AE15" s="14">
        <f t="shared" ca="1" si="11"/>
        <v>0</v>
      </c>
      <c r="AF15" s="14">
        <f t="shared" ca="1" si="11"/>
        <v>0</v>
      </c>
      <c r="AG15" s="14">
        <f t="shared" ca="1" si="11"/>
        <v>4000</v>
      </c>
    </row>
    <row r="16" spans="1:61" ht="18.899999999999999" thickBot="1" x14ac:dyDescent="0.55000000000000004">
      <c r="A16" s="11" t="s">
        <v>59</v>
      </c>
      <c r="B16" s="17"/>
      <c r="M16" s="15"/>
      <c r="N16" s="11">
        <v>15</v>
      </c>
      <c r="O16" s="31"/>
      <c r="P16" s="13">
        <f>'CP1 - flat'!P16</f>
        <v>4950</v>
      </c>
      <c r="Q16" s="13">
        <f t="shared" si="4"/>
        <v>0</v>
      </c>
      <c r="U16" s="27" t="str">
        <f>'CP1 - flat'!U16</f>
        <v>C5</v>
      </c>
      <c r="V16" s="11" t="b">
        <f t="shared" ca="1" si="5"/>
        <v>0</v>
      </c>
      <c r="W16" s="47">
        <f t="shared" ca="1" si="6"/>
        <v>0</v>
      </c>
      <c r="X16" s="27">
        <f t="shared" ca="1" si="7"/>
        <v>0</v>
      </c>
      <c r="Y16" s="27">
        <f t="shared" ca="1" si="0"/>
        <v>0</v>
      </c>
      <c r="Z16" s="27" t="b">
        <f t="shared" si="1"/>
        <v>0</v>
      </c>
      <c r="AA16" s="14">
        <f t="shared" ca="1" si="8"/>
        <v>0</v>
      </c>
      <c r="AB16" s="14">
        <f t="shared" ca="1" si="2"/>
        <v>0</v>
      </c>
      <c r="AC16" s="14">
        <f t="shared" si="9"/>
        <v>0</v>
      </c>
      <c r="AD16" s="14">
        <f t="shared" ca="1" si="10"/>
        <v>0</v>
      </c>
      <c r="AE16" s="14" t="str">
        <f t="shared" ca="1" si="11"/>
        <v/>
      </c>
      <c r="AF16" s="14" t="str">
        <f t="shared" ca="1" si="11"/>
        <v/>
      </c>
      <c r="AG16" s="14" t="str">
        <f t="shared" ca="1" si="11"/>
        <v/>
      </c>
    </row>
    <row r="17" spans="1:33" ht="18.899999999999999" thickBot="1" x14ac:dyDescent="0.55000000000000004">
      <c r="A17" s="28" t="s">
        <v>101</v>
      </c>
      <c r="B17" s="28"/>
      <c r="C17" s="29"/>
      <c r="N17" s="11">
        <v>16</v>
      </c>
      <c r="O17" s="31"/>
      <c r="P17" s="13">
        <f>'CP1 - flat'!P17</f>
        <v>5000</v>
      </c>
      <c r="Q17" s="13">
        <f t="shared" si="4"/>
        <v>0</v>
      </c>
      <c r="U17" s="27" t="str">
        <f>'CP1 - flat'!U17</f>
        <v>D1</v>
      </c>
      <c r="V17" s="11" t="b">
        <f t="shared" ca="1" si="5"/>
        <v>1</v>
      </c>
      <c r="W17" s="47">
        <f t="shared" ca="1" si="6"/>
        <v>6</v>
      </c>
      <c r="X17" s="27">
        <f t="shared" ca="1" si="7"/>
        <v>0</v>
      </c>
      <c r="Y17" s="27">
        <f t="shared" ca="1" si="0"/>
        <v>0</v>
      </c>
      <c r="Z17" s="27" t="b">
        <f t="shared" si="1"/>
        <v>0</v>
      </c>
      <c r="AA17" s="14">
        <f t="shared" ca="1" si="8"/>
        <v>6000</v>
      </c>
      <c r="AB17" s="14">
        <f t="shared" ca="1" si="2"/>
        <v>0</v>
      </c>
      <c r="AC17" s="14">
        <f t="shared" si="9"/>
        <v>0</v>
      </c>
      <c r="AD17" s="14">
        <f t="shared" ca="1" si="10"/>
        <v>6000</v>
      </c>
      <c r="AE17" s="14">
        <f t="shared" ca="1" si="11"/>
        <v>0</v>
      </c>
      <c r="AF17" s="14">
        <f t="shared" ca="1" si="11"/>
        <v>0</v>
      </c>
      <c r="AG17" s="14">
        <f t="shared" ca="1" si="11"/>
        <v>6000</v>
      </c>
    </row>
    <row r="18" spans="1:33" ht="18.899999999999999" thickBot="1" x14ac:dyDescent="0.55000000000000004">
      <c r="A18" s="11" t="s">
        <v>103</v>
      </c>
      <c r="C18" s="15">
        <f ca="1">C17*RAND()+0.5</f>
        <v>0.5</v>
      </c>
      <c r="D18" s="11" t="s">
        <v>58</v>
      </c>
      <c r="F18" s="29"/>
      <c r="G18" s="11" t="s">
        <v>73</v>
      </c>
      <c r="H18" s="15"/>
      <c r="M18" s="15"/>
      <c r="N18" s="11">
        <v>17</v>
      </c>
      <c r="O18" s="31"/>
      <c r="P18" s="13">
        <f>'CP1 - flat'!P18</f>
        <v>5000</v>
      </c>
      <c r="Q18" s="13">
        <f t="shared" si="4"/>
        <v>0</v>
      </c>
      <c r="U18" s="27" t="str">
        <f>'CP1 - flat'!U18</f>
        <v>D2</v>
      </c>
      <c r="V18" s="11" t="b">
        <f t="shared" ca="1" si="5"/>
        <v>1</v>
      </c>
      <c r="W18" s="47">
        <f t="shared" ca="1" si="6"/>
        <v>7</v>
      </c>
      <c r="X18" s="27">
        <f t="shared" ca="1" si="7"/>
        <v>0</v>
      </c>
      <c r="Y18" s="27">
        <f t="shared" ca="1" si="0"/>
        <v>0</v>
      </c>
      <c r="Z18" s="27" t="b">
        <f t="shared" si="1"/>
        <v>0</v>
      </c>
      <c r="AA18" s="14">
        <f t="shared" ca="1" si="8"/>
        <v>7000</v>
      </c>
      <c r="AB18" s="14">
        <f t="shared" ca="1" si="2"/>
        <v>0</v>
      </c>
      <c r="AC18" s="14">
        <f t="shared" si="9"/>
        <v>0</v>
      </c>
      <c r="AD18" s="14">
        <f t="shared" ca="1" si="10"/>
        <v>7000</v>
      </c>
      <c r="AE18" s="14">
        <f t="shared" ca="1" si="11"/>
        <v>0</v>
      </c>
      <c r="AF18" s="14">
        <f t="shared" ca="1" si="11"/>
        <v>0</v>
      </c>
      <c r="AG18" s="14">
        <f t="shared" ca="1" si="11"/>
        <v>7000</v>
      </c>
    </row>
    <row r="19" spans="1:33" ht="18.899999999999999" thickBot="1" x14ac:dyDescent="0.55000000000000004">
      <c r="A19" s="11" t="s">
        <v>104</v>
      </c>
      <c r="N19" s="11">
        <v>18</v>
      </c>
      <c r="O19" s="31"/>
      <c r="P19" s="13">
        <f>'CP1 - flat'!P19</f>
        <v>5000</v>
      </c>
      <c r="Q19" s="13">
        <f t="shared" si="4"/>
        <v>0</v>
      </c>
      <c r="U19" s="27" t="str">
        <f>'CP1 - flat'!U19</f>
        <v>D3</v>
      </c>
      <c r="V19" s="11" t="b">
        <f t="shared" ca="1" si="5"/>
        <v>1</v>
      </c>
      <c r="W19" s="47">
        <f t="shared" ca="1" si="6"/>
        <v>8</v>
      </c>
      <c r="X19" s="27">
        <f t="shared" ca="1" si="7"/>
        <v>0</v>
      </c>
      <c r="Y19" s="27">
        <f t="shared" ca="1" si="0"/>
        <v>0</v>
      </c>
      <c r="Z19" s="27" t="b">
        <f t="shared" si="1"/>
        <v>0</v>
      </c>
      <c r="AA19" s="14">
        <f t="shared" ca="1" si="8"/>
        <v>8000</v>
      </c>
      <c r="AB19" s="14">
        <f t="shared" ca="1" si="2"/>
        <v>0</v>
      </c>
      <c r="AC19" s="14">
        <f t="shared" si="9"/>
        <v>0</v>
      </c>
      <c r="AD19" s="14">
        <f t="shared" ca="1" si="10"/>
        <v>8000</v>
      </c>
      <c r="AE19" s="14">
        <f t="shared" ca="1" si="11"/>
        <v>0</v>
      </c>
      <c r="AF19" s="14">
        <f t="shared" ca="1" si="11"/>
        <v>0</v>
      </c>
      <c r="AG19" s="14">
        <f t="shared" ca="1" si="11"/>
        <v>8000</v>
      </c>
    </row>
    <row r="20" spans="1:33" x14ac:dyDescent="0.5">
      <c r="A20" s="30"/>
      <c r="B20" s="15"/>
      <c r="D20" s="15"/>
      <c r="E20" s="15"/>
      <c r="F20" s="15"/>
      <c r="G20" s="15"/>
      <c r="H20" s="15"/>
      <c r="I20" s="15"/>
      <c r="J20" s="15"/>
      <c r="K20" s="15"/>
      <c r="L20" s="15"/>
      <c r="N20" s="11">
        <v>19</v>
      </c>
      <c r="O20" s="31"/>
      <c r="P20" s="13">
        <f>'CP1 - flat'!P20</f>
        <v>5000</v>
      </c>
      <c r="Q20" s="13">
        <f t="shared" si="4"/>
        <v>0</v>
      </c>
      <c r="U20" s="27" t="str">
        <f>'CP1 - flat'!U20</f>
        <v>D4</v>
      </c>
      <c r="V20" s="11" t="b">
        <f t="shared" ca="1" si="5"/>
        <v>1</v>
      </c>
      <c r="W20" s="47">
        <f t="shared" ca="1" si="6"/>
        <v>9</v>
      </c>
      <c r="X20" s="27">
        <f t="shared" ca="1" si="7"/>
        <v>0</v>
      </c>
      <c r="Y20" s="27">
        <f t="shared" ca="1" si="0"/>
        <v>0</v>
      </c>
      <c r="Z20" s="27" t="b">
        <f t="shared" si="1"/>
        <v>0</v>
      </c>
      <c r="AA20" s="14">
        <f t="shared" ca="1" si="8"/>
        <v>9000</v>
      </c>
      <c r="AB20" s="14">
        <f t="shared" ca="1" si="2"/>
        <v>0</v>
      </c>
      <c r="AC20" s="14">
        <f t="shared" si="9"/>
        <v>0</v>
      </c>
      <c r="AD20" s="14">
        <f t="shared" ca="1" si="10"/>
        <v>9000</v>
      </c>
      <c r="AE20" s="14">
        <f t="shared" ca="1" si="11"/>
        <v>0</v>
      </c>
      <c r="AF20" s="14">
        <f t="shared" ca="1" si="11"/>
        <v>0</v>
      </c>
      <c r="AG20" s="14">
        <f t="shared" ca="1" si="11"/>
        <v>9000</v>
      </c>
    </row>
    <row r="21" spans="1:33" x14ac:dyDescent="0.5">
      <c r="A21" s="31"/>
      <c r="N21" s="11">
        <v>20</v>
      </c>
      <c r="O21" s="31"/>
      <c r="P21" s="13">
        <f>'CP1 - flat'!P21</f>
        <v>5000</v>
      </c>
      <c r="Q21" s="13">
        <f t="shared" si="4"/>
        <v>0</v>
      </c>
      <c r="U21" s="27" t="str">
        <f>'CP1 - flat'!U21</f>
        <v>D5</v>
      </c>
      <c r="V21" s="11" t="b">
        <f t="shared" ca="1" si="5"/>
        <v>0</v>
      </c>
      <c r="W21" s="47">
        <f t="shared" ca="1" si="6"/>
        <v>0</v>
      </c>
      <c r="X21" s="27">
        <f t="shared" ca="1" si="7"/>
        <v>0</v>
      </c>
      <c r="Y21" s="27">
        <f t="shared" ca="1" si="0"/>
        <v>0</v>
      </c>
      <c r="Z21" s="27" t="b">
        <f t="shared" si="1"/>
        <v>0</v>
      </c>
      <c r="AA21" s="14">
        <f t="shared" ca="1" si="8"/>
        <v>0</v>
      </c>
      <c r="AB21" s="14">
        <f t="shared" ca="1" si="2"/>
        <v>0</v>
      </c>
      <c r="AC21" s="14">
        <f t="shared" si="9"/>
        <v>0</v>
      </c>
      <c r="AD21" s="14">
        <f t="shared" ca="1" si="10"/>
        <v>0</v>
      </c>
      <c r="AE21" s="14" t="str">
        <f t="shared" ca="1" si="11"/>
        <v/>
      </c>
      <c r="AF21" s="14" t="str">
        <f t="shared" ca="1" si="11"/>
        <v/>
      </c>
      <c r="AG21" s="14" t="str">
        <f t="shared" ca="1" si="11"/>
        <v/>
      </c>
    </row>
    <row r="22" spans="1:33" x14ac:dyDescent="0.5">
      <c r="A22" s="32"/>
      <c r="B22" s="15"/>
      <c r="D22" s="15"/>
      <c r="E22" s="15"/>
      <c r="F22" s="15"/>
      <c r="G22" s="15"/>
      <c r="H22" s="15"/>
      <c r="I22" s="15"/>
      <c r="J22" s="15"/>
      <c r="K22" s="15"/>
      <c r="L22" s="15"/>
      <c r="N22" s="11">
        <v>21</v>
      </c>
      <c r="O22" s="31"/>
      <c r="P22" s="13">
        <f>'CP1 - flat'!P22</f>
        <v>5000</v>
      </c>
      <c r="Q22" s="13">
        <f t="shared" si="4"/>
        <v>0</v>
      </c>
      <c r="U22" s="27" t="str">
        <f>'CP1 - flat'!U22</f>
        <v>E1</v>
      </c>
      <c r="V22" s="11" t="b">
        <f t="shared" ca="1" si="5"/>
        <v>1</v>
      </c>
      <c r="W22" s="47">
        <f t="shared" ca="1" si="6"/>
        <v>1</v>
      </c>
      <c r="X22" s="27">
        <f t="shared" ca="1" si="7"/>
        <v>0</v>
      </c>
      <c r="Y22" s="27">
        <f t="shared" ca="1" si="0"/>
        <v>0</v>
      </c>
      <c r="Z22" s="27" t="b">
        <f t="shared" si="1"/>
        <v>0</v>
      </c>
      <c r="AA22" s="14">
        <f t="shared" ca="1" si="8"/>
        <v>1000</v>
      </c>
      <c r="AB22" s="14">
        <f t="shared" ca="1" si="2"/>
        <v>0</v>
      </c>
      <c r="AC22" s="14">
        <f t="shared" si="9"/>
        <v>0</v>
      </c>
      <c r="AD22" s="14">
        <f t="shared" ca="1" si="10"/>
        <v>1000</v>
      </c>
      <c r="AE22" s="14">
        <f t="shared" ca="1" si="11"/>
        <v>0</v>
      </c>
      <c r="AF22" s="14">
        <f t="shared" ca="1" si="11"/>
        <v>0</v>
      </c>
      <c r="AG22" s="14">
        <f t="shared" ca="1" si="11"/>
        <v>1000</v>
      </c>
    </row>
    <row r="23" spans="1:33" x14ac:dyDescent="0.5">
      <c r="A23" s="31"/>
      <c r="N23" s="11">
        <v>22</v>
      </c>
      <c r="O23" s="31"/>
      <c r="P23" s="13">
        <f>'CP1 - flat'!P23</f>
        <v>5000</v>
      </c>
      <c r="Q23" s="13">
        <f t="shared" si="4"/>
        <v>0</v>
      </c>
      <c r="U23" s="27" t="str">
        <f>'CP1 - flat'!U23</f>
        <v>E2</v>
      </c>
      <c r="V23" s="11" t="b">
        <f t="shared" ca="1" si="5"/>
        <v>1</v>
      </c>
      <c r="W23" s="47">
        <f t="shared" ca="1" si="6"/>
        <v>2</v>
      </c>
      <c r="X23" s="27">
        <f t="shared" ca="1" si="7"/>
        <v>0</v>
      </c>
      <c r="Y23" s="27">
        <f t="shared" ca="1" si="0"/>
        <v>0</v>
      </c>
      <c r="Z23" s="27" t="b">
        <f t="shared" si="1"/>
        <v>0</v>
      </c>
      <c r="AA23" s="14">
        <f t="shared" ca="1" si="8"/>
        <v>2000</v>
      </c>
      <c r="AB23" s="14">
        <f t="shared" ca="1" si="2"/>
        <v>0</v>
      </c>
      <c r="AC23" s="14">
        <f t="shared" si="9"/>
        <v>0</v>
      </c>
      <c r="AD23" s="14">
        <f t="shared" ca="1" si="10"/>
        <v>2000</v>
      </c>
      <c r="AE23" s="14">
        <f t="shared" ca="1" si="11"/>
        <v>0</v>
      </c>
      <c r="AF23" s="14">
        <f t="shared" ca="1" si="11"/>
        <v>0</v>
      </c>
      <c r="AG23" s="14">
        <f t="shared" ca="1" si="11"/>
        <v>2000</v>
      </c>
    </row>
    <row r="24" spans="1:33" x14ac:dyDescent="0.5">
      <c r="A24" s="31"/>
      <c r="N24" s="11">
        <v>23</v>
      </c>
      <c r="O24" s="31"/>
      <c r="P24" s="13">
        <f>'CP1 - flat'!P24</f>
        <v>5000</v>
      </c>
      <c r="Q24" s="13">
        <f t="shared" si="4"/>
        <v>0</v>
      </c>
      <c r="U24" s="27" t="str">
        <f>'CP1 - flat'!U24</f>
        <v>E3</v>
      </c>
      <c r="V24" s="11" t="b">
        <f t="shared" ca="1" si="5"/>
        <v>1</v>
      </c>
      <c r="W24" s="47">
        <f t="shared" ca="1" si="6"/>
        <v>3</v>
      </c>
      <c r="X24" s="27">
        <f t="shared" ca="1" si="7"/>
        <v>0</v>
      </c>
      <c r="Y24" s="27">
        <f t="shared" ca="1" si="0"/>
        <v>0</v>
      </c>
      <c r="Z24" s="27" t="b">
        <f t="shared" si="1"/>
        <v>0</v>
      </c>
      <c r="AA24" s="14">
        <f t="shared" ca="1" si="8"/>
        <v>3000</v>
      </c>
      <c r="AB24" s="14">
        <f t="shared" ca="1" si="2"/>
        <v>0</v>
      </c>
      <c r="AC24" s="14">
        <f t="shared" si="9"/>
        <v>0</v>
      </c>
      <c r="AD24" s="14">
        <f t="shared" ca="1" si="10"/>
        <v>3000</v>
      </c>
      <c r="AE24" s="14">
        <f t="shared" ca="1" si="11"/>
        <v>0</v>
      </c>
      <c r="AF24" s="14">
        <f t="shared" ca="1" si="11"/>
        <v>0</v>
      </c>
      <c r="AG24" s="14">
        <f t="shared" ca="1" si="11"/>
        <v>3000</v>
      </c>
    </row>
    <row r="25" spans="1:33" x14ac:dyDescent="0.5">
      <c r="A25" s="31"/>
      <c r="N25" s="11">
        <v>24</v>
      </c>
      <c r="O25" s="31"/>
      <c r="P25" s="13">
        <f>'CP1 - flat'!P25</f>
        <v>5000</v>
      </c>
      <c r="Q25" s="13">
        <f t="shared" si="4"/>
        <v>0</v>
      </c>
      <c r="U25" s="27" t="str">
        <f>'CP1 - flat'!U25</f>
        <v>E4</v>
      </c>
      <c r="V25" s="11" t="b">
        <f t="shared" ca="1" si="5"/>
        <v>1</v>
      </c>
      <c r="W25" s="47">
        <f t="shared" ca="1" si="6"/>
        <v>4</v>
      </c>
      <c r="X25" s="27">
        <f t="shared" ca="1" si="7"/>
        <v>0</v>
      </c>
      <c r="Y25" s="27">
        <f t="shared" ca="1" si="0"/>
        <v>0</v>
      </c>
      <c r="Z25" s="27" t="b">
        <f t="shared" si="1"/>
        <v>0</v>
      </c>
      <c r="AA25" s="14">
        <f t="shared" ca="1" si="8"/>
        <v>4000</v>
      </c>
      <c r="AB25" s="14">
        <f t="shared" ca="1" si="2"/>
        <v>0</v>
      </c>
      <c r="AC25" s="14">
        <f t="shared" si="9"/>
        <v>0</v>
      </c>
      <c r="AD25" s="14">
        <f t="shared" ca="1" si="10"/>
        <v>4000</v>
      </c>
      <c r="AE25" s="14">
        <f t="shared" ca="1" si="11"/>
        <v>0</v>
      </c>
      <c r="AF25" s="14">
        <f t="shared" ca="1" si="11"/>
        <v>0</v>
      </c>
      <c r="AG25" s="14">
        <f t="shared" ca="1" si="11"/>
        <v>4000</v>
      </c>
    </row>
    <row r="26" spans="1:33" x14ac:dyDescent="0.5">
      <c r="A26" s="31"/>
      <c r="N26" s="11">
        <v>25</v>
      </c>
      <c r="O26" s="31"/>
      <c r="P26" s="13">
        <f>'CP1 - flat'!P26</f>
        <v>5000</v>
      </c>
      <c r="Q26" s="13">
        <f t="shared" si="4"/>
        <v>0</v>
      </c>
      <c r="U26" s="27" t="str">
        <f>'CP1 - flat'!U26</f>
        <v>E5</v>
      </c>
      <c r="V26" s="11" t="b">
        <f t="shared" ca="1" si="5"/>
        <v>0</v>
      </c>
      <c r="W26" s="47">
        <f t="shared" ca="1" si="6"/>
        <v>0</v>
      </c>
      <c r="X26" s="27">
        <f t="shared" ca="1" si="7"/>
        <v>0</v>
      </c>
      <c r="Y26" s="27">
        <f t="shared" ca="1" si="0"/>
        <v>0</v>
      </c>
      <c r="Z26" s="27" t="b">
        <f t="shared" si="1"/>
        <v>0</v>
      </c>
      <c r="AA26" s="14">
        <f t="shared" ca="1" si="8"/>
        <v>0</v>
      </c>
      <c r="AB26" s="14">
        <f t="shared" ca="1" si="2"/>
        <v>0</v>
      </c>
      <c r="AC26" s="14">
        <f t="shared" si="9"/>
        <v>0</v>
      </c>
      <c r="AD26" s="14">
        <f t="shared" ca="1" si="10"/>
        <v>0</v>
      </c>
      <c r="AE26" s="14" t="str">
        <f t="shared" ca="1" si="11"/>
        <v/>
      </c>
      <c r="AF26" s="14" t="str">
        <f t="shared" ca="1" si="11"/>
        <v/>
      </c>
      <c r="AG26" s="14" t="str">
        <f t="shared" ca="1" si="11"/>
        <v/>
      </c>
    </row>
    <row r="27" spans="1:33" x14ac:dyDescent="0.5">
      <c r="A27" s="31"/>
      <c r="N27" s="11">
        <v>26</v>
      </c>
      <c r="O27" s="31"/>
      <c r="P27" s="13">
        <f>'CP1 - flat'!P27</f>
        <v>5000</v>
      </c>
      <c r="Q27" s="13">
        <f t="shared" si="4"/>
        <v>0</v>
      </c>
      <c r="U27" s="27" t="str">
        <f>'CP1 - flat'!U27</f>
        <v>F1</v>
      </c>
      <c r="V27" s="11" t="b">
        <f t="shared" ca="1" si="5"/>
        <v>1</v>
      </c>
      <c r="W27" s="47">
        <f t="shared" ca="1" si="6"/>
        <v>6</v>
      </c>
      <c r="X27" s="27">
        <f t="shared" ca="1" si="7"/>
        <v>0</v>
      </c>
      <c r="Y27" s="27">
        <f t="shared" ca="1" si="0"/>
        <v>0</v>
      </c>
      <c r="Z27" s="27" t="b">
        <f t="shared" si="1"/>
        <v>0</v>
      </c>
      <c r="AA27" s="14">
        <f t="shared" ca="1" si="8"/>
        <v>6000</v>
      </c>
      <c r="AB27" s="14">
        <f t="shared" ca="1" si="2"/>
        <v>0</v>
      </c>
      <c r="AC27" s="14">
        <f t="shared" si="9"/>
        <v>0</v>
      </c>
      <c r="AD27" s="14">
        <f t="shared" ca="1" si="10"/>
        <v>6000</v>
      </c>
      <c r="AE27" s="14">
        <f t="shared" ca="1" si="11"/>
        <v>0</v>
      </c>
      <c r="AF27" s="14">
        <f t="shared" ca="1" si="11"/>
        <v>0</v>
      </c>
      <c r="AG27" s="14">
        <f t="shared" ca="1" si="11"/>
        <v>6000</v>
      </c>
    </row>
    <row r="28" spans="1:33" x14ac:dyDescent="0.5">
      <c r="A28" s="31"/>
      <c r="N28" s="11">
        <v>27</v>
      </c>
      <c r="O28" s="31"/>
      <c r="P28" s="13">
        <f>'CP1 - flat'!P28</f>
        <v>5000</v>
      </c>
      <c r="Q28" s="13">
        <f t="shared" si="4"/>
        <v>0</v>
      </c>
      <c r="U28" s="27" t="str">
        <f>'CP1 - flat'!U28</f>
        <v>F2</v>
      </c>
      <c r="V28" s="11" t="b">
        <f t="shared" ca="1" si="5"/>
        <v>1</v>
      </c>
      <c r="W28" s="47">
        <f t="shared" ca="1" si="6"/>
        <v>7</v>
      </c>
      <c r="X28" s="27">
        <f t="shared" ca="1" si="7"/>
        <v>0</v>
      </c>
      <c r="Y28" s="27">
        <f t="shared" ca="1" si="0"/>
        <v>0</v>
      </c>
      <c r="Z28" s="27" t="b">
        <f t="shared" si="1"/>
        <v>0</v>
      </c>
      <c r="AA28" s="14">
        <f t="shared" ca="1" si="8"/>
        <v>7000</v>
      </c>
      <c r="AB28" s="14">
        <f t="shared" ca="1" si="2"/>
        <v>0</v>
      </c>
      <c r="AC28" s="14">
        <f t="shared" si="9"/>
        <v>0</v>
      </c>
      <c r="AD28" s="14">
        <f t="shared" ca="1" si="10"/>
        <v>7000</v>
      </c>
      <c r="AE28" s="14">
        <f t="shared" ca="1" si="11"/>
        <v>0</v>
      </c>
      <c r="AF28" s="14">
        <f t="shared" ca="1" si="11"/>
        <v>0</v>
      </c>
      <c r="AG28" s="14">
        <f t="shared" ca="1" si="11"/>
        <v>7000</v>
      </c>
    </row>
    <row r="29" spans="1:33" x14ac:dyDescent="0.5">
      <c r="A29" s="31"/>
      <c r="N29" s="11">
        <v>28</v>
      </c>
      <c r="O29" s="31"/>
      <c r="P29" s="13">
        <f>'CP1 - flat'!P29</f>
        <v>5000</v>
      </c>
      <c r="Q29" s="13">
        <f t="shared" si="4"/>
        <v>0</v>
      </c>
      <c r="U29" s="27" t="str">
        <f>'CP1 - flat'!U29</f>
        <v>F3</v>
      </c>
      <c r="V29" s="11" t="b">
        <f t="shared" ca="1" si="5"/>
        <v>1</v>
      </c>
      <c r="W29" s="47">
        <f t="shared" ca="1" si="6"/>
        <v>8</v>
      </c>
      <c r="X29" s="27">
        <f t="shared" ca="1" si="7"/>
        <v>0</v>
      </c>
      <c r="Y29" s="27">
        <f t="shared" ca="1" si="0"/>
        <v>0</v>
      </c>
      <c r="Z29" s="27" t="b">
        <f t="shared" si="1"/>
        <v>0</v>
      </c>
      <c r="AA29" s="14">
        <f t="shared" ca="1" si="8"/>
        <v>8000</v>
      </c>
      <c r="AB29" s="14">
        <f t="shared" ca="1" si="2"/>
        <v>0</v>
      </c>
      <c r="AC29" s="14">
        <f t="shared" si="9"/>
        <v>0</v>
      </c>
      <c r="AD29" s="14">
        <f t="shared" ca="1" si="10"/>
        <v>8000</v>
      </c>
      <c r="AE29" s="14">
        <f t="shared" ca="1" si="11"/>
        <v>0</v>
      </c>
      <c r="AF29" s="14">
        <f t="shared" ca="1" si="11"/>
        <v>0</v>
      </c>
      <c r="AG29" s="14">
        <f t="shared" ca="1" si="11"/>
        <v>8000</v>
      </c>
    </row>
    <row r="30" spans="1:33" x14ac:dyDescent="0.5">
      <c r="A30" s="31"/>
      <c r="N30" s="11">
        <v>29</v>
      </c>
      <c r="O30" s="31"/>
      <c r="P30" s="13">
        <f>'CP1 - flat'!P30</f>
        <v>5000</v>
      </c>
      <c r="Q30" s="13">
        <f t="shared" si="4"/>
        <v>0</v>
      </c>
      <c r="U30" s="27" t="str">
        <f>'CP1 - flat'!U30</f>
        <v>F4</v>
      </c>
      <c r="V30" s="11" t="b">
        <f t="shared" ca="1" si="5"/>
        <v>1</v>
      </c>
      <c r="W30" s="47">
        <f t="shared" ca="1" si="6"/>
        <v>9</v>
      </c>
      <c r="X30" s="27">
        <f t="shared" ca="1" si="7"/>
        <v>0</v>
      </c>
      <c r="Y30" s="27">
        <f t="shared" ca="1" si="0"/>
        <v>0</v>
      </c>
      <c r="Z30" s="27" t="b">
        <f t="shared" si="1"/>
        <v>0</v>
      </c>
      <c r="AA30" s="14">
        <f t="shared" ca="1" si="8"/>
        <v>9000</v>
      </c>
      <c r="AB30" s="14">
        <f t="shared" ca="1" si="2"/>
        <v>0</v>
      </c>
      <c r="AC30" s="14">
        <f t="shared" si="9"/>
        <v>0</v>
      </c>
      <c r="AD30" s="14">
        <f t="shared" ca="1" si="10"/>
        <v>9000</v>
      </c>
      <c r="AE30" s="14">
        <f t="shared" ca="1" si="11"/>
        <v>0</v>
      </c>
      <c r="AF30" s="14">
        <f t="shared" ca="1" si="11"/>
        <v>0</v>
      </c>
      <c r="AG30" s="14">
        <f t="shared" ca="1" si="11"/>
        <v>9000</v>
      </c>
    </row>
    <row r="31" spans="1:33" x14ac:dyDescent="0.5">
      <c r="A31" s="31"/>
      <c r="N31" s="11">
        <v>30</v>
      </c>
      <c r="O31" s="31"/>
      <c r="P31" s="13">
        <f>'CP1 - flat'!P31</f>
        <v>5000</v>
      </c>
      <c r="Q31" s="13">
        <f t="shared" si="4"/>
        <v>0</v>
      </c>
      <c r="U31" s="27" t="str">
        <f>'CP1 - flat'!U31</f>
        <v>F5</v>
      </c>
      <c r="V31" s="11" t="b">
        <f t="shared" ca="1" si="5"/>
        <v>0</v>
      </c>
      <c r="W31" s="47">
        <f t="shared" ca="1" si="6"/>
        <v>0</v>
      </c>
      <c r="X31" s="27">
        <f t="shared" ca="1" si="7"/>
        <v>0</v>
      </c>
      <c r="Y31" s="27">
        <f t="shared" ca="1" si="0"/>
        <v>0</v>
      </c>
      <c r="Z31" s="27" t="b">
        <f t="shared" si="1"/>
        <v>0</v>
      </c>
      <c r="AA31" s="14">
        <f t="shared" ca="1" si="8"/>
        <v>0</v>
      </c>
      <c r="AB31" s="14">
        <f t="shared" ca="1" si="2"/>
        <v>0</v>
      </c>
      <c r="AC31" s="14">
        <f t="shared" si="9"/>
        <v>0</v>
      </c>
      <c r="AD31" s="14">
        <f t="shared" ca="1" si="10"/>
        <v>0</v>
      </c>
      <c r="AE31" s="14" t="str">
        <f t="shared" ca="1" si="11"/>
        <v/>
      </c>
      <c r="AF31" s="14" t="str">
        <f t="shared" ca="1" si="11"/>
        <v/>
      </c>
      <c r="AG31" s="14" t="str">
        <f t="shared" ca="1" si="11"/>
        <v/>
      </c>
    </row>
    <row r="32" spans="1:33" ht="18.899999999999999" thickBot="1" x14ac:dyDescent="0.55000000000000004">
      <c r="A32" s="33"/>
      <c r="N32" s="11">
        <v>31</v>
      </c>
      <c r="O32" s="31"/>
      <c r="P32" s="13">
        <f>'CP1 - flat'!P32</f>
        <v>5000</v>
      </c>
      <c r="Q32" s="13">
        <f t="shared" si="4"/>
        <v>0</v>
      </c>
      <c r="U32" s="27" t="str">
        <f>'CP1 - flat'!U32</f>
        <v>G1</v>
      </c>
      <c r="V32" s="11" t="b">
        <f t="shared" ca="1" si="5"/>
        <v>1</v>
      </c>
      <c r="W32" s="47">
        <f t="shared" ca="1" si="6"/>
        <v>1</v>
      </c>
      <c r="X32" s="27">
        <f t="shared" ca="1" si="7"/>
        <v>0</v>
      </c>
      <c r="Y32" s="27">
        <f t="shared" ca="1" si="0"/>
        <v>0</v>
      </c>
      <c r="Z32" s="27" t="b">
        <f t="shared" si="1"/>
        <v>0</v>
      </c>
      <c r="AA32" s="14">
        <f t="shared" ca="1" si="8"/>
        <v>1000</v>
      </c>
      <c r="AB32" s="14">
        <f t="shared" ca="1" si="2"/>
        <v>0</v>
      </c>
      <c r="AC32" s="14">
        <f t="shared" si="9"/>
        <v>0</v>
      </c>
      <c r="AD32" s="14">
        <f t="shared" ca="1" si="10"/>
        <v>1000</v>
      </c>
      <c r="AE32" s="14">
        <f t="shared" ca="1" si="11"/>
        <v>0</v>
      </c>
      <c r="AF32" s="14">
        <f t="shared" ca="1" si="11"/>
        <v>0</v>
      </c>
      <c r="AG32" s="14">
        <f t="shared" ca="1" si="11"/>
        <v>1000</v>
      </c>
    </row>
    <row r="33" spans="14:33" x14ac:dyDescent="0.5">
      <c r="N33" s="11">
        <v>32</v>
      </c>
      <c r="O33" s="31"/>
      <c r="P33" s="13">
        <f>'CP1 - flat'!P33</f>
        <v>5000</v>
      </c>
      <c r="Q33" s="13">
        <f t="shared" si="4"/>
        <v>0</v>
      </c>
      <c r="U33" s="27" t="str">
        <f>'CP1 - flat'!U33</f>
        <v>G2</v>
      </c>
      <c r="V33" s="11" t="b">
        <f t="shared" ca="1" si="5"/>
        <v>1</v>
      </c>
      <c r="W33" s="47">
        <f t="shared" ca="1" si="6"/>
        <v>2</v>
      </c>
      <c r="X33" s="27">
        <f t="shared" ca="1" si="7"/>
        <v>0</v>
      </c>
      <c r="Y33" s="27">
        <f t="shared" ca="1" si="0"/>
        <v>0</v>
      </c>
      <c r="Z33" s="27" t="b">
        <f t="shared" si="1"/>
        <v>0</v>
      </c>
      <c r="AA33" s="14">
        <f t="shared" ca="1" si="8"/>
        <v>2000</v>
      </c>
      <c r="AB33" s="14">
        <f t="shared" ca="1" si="2"/>
        <v>0</v>
      </c>
      <c r="AC33" s="14">
        <f t="shared" si="9"/>
        <v>0</v>
      </c>
      <c r="AD33" s="14">
        <f t="shared" ca="1" si="10"/>
        <v>2000</v>
      </c>
      <c r="AE33" s="14">
        <f t="shared" ca="1" si="11"/>
        <v>0</v>
      </c>
      <c r="AF33" s="14">
        <f t="shared" ca="1" si="11"/>
        <v>0</v>
      </c>
      <c r="AG33" s="14">
        <f t="shared" ca="1" si="11"/>
        <v>2000</v>
      </c>
    </row>
    <row r="34" spans="14:33" x14ac:dyDescent="0.5">
      <c r="N34" s="11">
        <v>33</v>
      </c>
      <c r="O34" s="31"/>
      <c r="P34" s="13">
        <f>'CP1 - flat'!P34</f>
        <v>5000</v>
      </c>
      <c r="Q34" s="13">
        <f t="shared" si="4"/>
        <v>0</v>
      </c>
      <c r="U34" s="27" t="str">
        <f>'CP1 - flat'!U34</f>
        <v>G3</v>
      </c>
      <c r="V34" s="11" t="b">
        <f t="shared" ca="1" si="5"/>
        <v>1</v>
      </c>
      <c r="W34" s="47">
        <f t="shared" ca="1" si="6"/>
        <v>3</v>
      </c>
      <c r="X34" s="27">
        <f t="shared" ca="1" si="7"/>
        <v>0</v>
      </c>
      <c r="Y34" s="27">
        <f t="shared" ref="Y34:Y61" ca="1" si="13">IF(ROW(INDIRECT(U34))&lt;&gt;$I$33, (OFFSET(INDIRECT(U34),1,0)),0)+IF(COLUMN(INDIRECT(U34))&lt;&gt;$I$34, (OFFSET(INDIRECT(U34),0,1)),0)+IF(ROW(INDIRECT(U34))&lt;&gt;1, (OFFSET(INDIRECT(U34),-1,0)),0)+IF(COLUMN(INDIRECT(U34))&lt;&gt;1, (OFFSET(INDIRECT(U34),0,-1)),0)</f>
        <v>0</v>
      </c>
      <c r="Z34" s="27" t="b">
        <f t="shared" ref="Z34:Z61" si="14">OR(U34=$A$20,U34=$A$21,U34=$A$22,U34=$A$23,U34=$A$24,U34=$A$25,U34=$A$26,U34=$A$27,U34=$A$28,U34=$A$29,U34=$A$30,U34=$A$31,U34=$A$32)</f>
        <v>0</v>
      </c>
      <c r="AA34" s="14">
        <f t="shared" ca="1" si="8"/>
        <v>3000</v>
      </c>
      <c r="AB34" s="14">
        <f t="shared" ref="AB34:AB61" ca="1" si="15">X34*($C$12+Y34*$C$13+Z34*$C$15)</f>
        <v>0</v>
      </c>
      <c r="AC34" s="14">
        <f t="shared" si="9"/>
        <v>0</v>
      </c>
      <c r="AD34" s="14">
        <f t="shared" ca="1" si="10"/>
        <v>3000</v>
      </c>
      <c r="AE34" s="14">
        <f t="shared" ca="1" si="11"/>
        <v>0</v>
      </c>
      <c r="AF34" s="14">
        <f t="shared" ca="1" si="11"/>
        <v>0</v>
      </c>
      <c r="AG34" s="14">
        <f t="shared" ca="1" si="11"/>
        <v>3000</v>
      </c>
    </row>
    <row r="35" spans="14:33" x14ac:dyDescent="0.5">
      <c r="N35" s="11">
        <v>34</v>
      </c>
      <c r="O35" s="31"/>
      <c r="P35" s="13">
        <f>'CP1 - flat'!P35</f>
        <v>5000</v>
      </c>
      <c r="Q35" s="13">
        <f t="shared" si="4"/>
        <v>0</v>
      </c>
      <c r="U35" s="27" t="str">
        <f>'CP1 - flat'!U35</f>
        <v>G4</v>
      </c>
      <c r="V35" s="11" t="b">
        <f t="shared" ca="1" si="5"/>
        <v>1</v>
      </c>
      <c r="W35" s="47">
        <f t="shared" ca="1" si="6"/>
        <v>4</v>
      </c>
      <c r="X35" s="27">
        <f t="shared" ca="1" si="7"/>
        <v>0</v>
      </c>
      <c r="Y35" s="27">
        <f t="shared" ca="1" si="13"/>
        <v>0</v>
      </c>
      <c r="Z35" s="27" t="b">
        <f t="shared" si="14"/>
        <v>0</v>
      </c>
      <c r="AA35" s="14">
        <f t="shared" ca="1" si="8"/>
        <v>4000</v>
      </c>
      <c r="AB35" s="14">
        <f t="shared" ca="1" si="15"/>
        <v>0</v>
      </c>
      <c r="AC35" s="14">
        <f t="shared" si="9"/>
        <v>0</v>
      </c>
      <c r="AD35" s="14">
        <f t="shared" ca="1" si="10"/>
        <v>4000</v>
      </c>
      <c r="AE35" s="14">
        <f t="shared" ca="1" si="11"/>
        <v>0</v>
      </c>
      <c r="AF35" s="14">
        <f t="shared" ca="1" si="11"/>
        <v>0</v>
      </c>
      <c r="AG35" s="14">
        <f t="shared" ca="1" si="11"/>
        <v>4000</v>
      </c>
    </row>
    <row r="36" spans="14:33" x14ac:dyDescent="0.5">
      <c r="N36" s="11">
        <v>35</v>
      </c>
      <c r="O36" s="31"/>
      <c r="P36" s="13">
        <f>'CP1 - flat'!P36</f>
        <v>5000</v>
      </c>
      <c r="Q36" s="13">
        <f t="shared" si="4"/>
        <v>0</v>
      </c>
      <c r="U36" s="27" t="str">
        <f>'CP1 - flat'!U36</f>
        <v>G5</v>
      </c>
      <c r="V36" s="11" t="b">
        <f t="shared" ca="1" si="5"/>
        <v>0</v>
      </c>
      <c r="W36" s="47">
        <f t="shared" ca="1" si="6"/>
        <v>0</v>
      </c>
      <c r="X36" s="27">
        <f t="shared" ca="1" si="7"/>
        <v>0</v>
      </c>
      <c r="Y36" s="27">
        <f t="shared" ca="1" si="13"/>
        <v>0</v>
      </c>
      <c r="Z36" s="27" t="b">
        <f t="shared" si="14"/>
        <v>0</v>
      </c>
      <c r="AA36" s="14">
        <f t="shared" ca="1" si="8"/>
        <v>0</v>
      </c>
      <c r="AB36" s="14">
        <f t="shared" ca="1" si="15"/>
        <v>0</v>
      </c>
      <c r="AC36" s="14">
        <f t="shared" si="9"/>
        <v>0</v>
      </c>
      <c r="AD36" s="14">
        <f t="shared" ca="1" si="10"/>
        <v>0</v>
      </c>
      <c r="AE36" s="14" t="str">
        <f t="shared" ca="1" si="11"/>
        <v/>
      </c>
      <c r="AF36" s="14" t="str">
        <f t="shared" ca="1" si="11"/>
        <v/>
      </c>
      <c r="AG36" s="14" t="str">
        <f t="shared" ca="1" si="11"/>
        <v/>
      </c>
    </row>
    <row r="37" spans="14:33" x14ac:dyDescent="0.5">
      <c r="N37" s="11">
        <v>36</v>
      </c>
      <c r="O37" s="31"/>
      <c r="P37" s="13">
        <f>'CP1 - flat'!P37</f>
        <v>5000</v>
      </c>
      <c r="Q37" s="13">
        <f t="shared" si="4"/>
        <v>0</v>
      </c>
      <c r="U37" s="27" t="str">
        <f>'CP1 - flat'!U37</f>
        <v>H1</v>
      </c>
      <c r="V37" s="11" t="b">
        <f t="shared" ca="1" si="5"/>
        <v>1</v>
      </c>
      <c r="W37" s="47">
        <f t="shared" ca="1" si="6"/>
        <v>6</v>
      </c>
      <c r="X37" s="27">
        <f t="shared" ca="1" si="7"/>
        <v>0</v>
      </c>
      <c r="Y37" s="27">
        <f t="shared" ca="1" si="13"/>
        <v>0</v>
      </c>
      <c r="Z37" s="27" t="b">
        <f t="shared" si="14"/>
        <v>0</v>
      </c>
      <c r="AA37" s="14">
        <f t="shared" ca="1" si="8"/>
        <v>6000</v>
      </c>
      <c r="AB37" s="14">
        <f t="shared" ca="1" si="15"/>
        <v>0</v>
      </c>
      <c r="AC37" s="14">
        <f t="shared" si="9"/>
        <v>0</v>
      </c>
      <c r="AD37" s="14">
        <f t="shared" ca="1" si="10"/>
        <v>6000</v>
      </c>
      <c r="AE37" s="14">
        <f t="shared" ca="1" si="11"/>
        <v>0</v>
      </c>
      <c r="AF37" s="14">
        <f t="shared" ca="1" si="11"/>
        <v>0</v>
      </c>
      <c r="AG37" s="14">
        <f t="shared" ca="1" si="11"/>
        <v>6000</v>
      </c>
    </row>
    <row r="38" spans="14:33" x14ac:dyDescent="0.5">
      <c r="N38" s="11">
        <v>37</v>
      </c>
      <c r="O38" s="31"/>
      <c r="P38" s="13">
        <f>'CP1 - flat'!P38</f>
        <v>5000</v>
      </c>
      <c r="Q38" s="13">
        <f t="shared" si="4"/>
        <v>0</v>
      </c>
      <c r="U38" s="27" t="str">
        <f>'CP1 - flat'!U38</f>
        <v>H2</v>
      </c>
      <c r="V38" s="11" t="b">
        <f t="shared" ca="1" si="5"/>
        <v>1</v>
      </c>
      <c r="W38" s="47">
        <f t="shared" ca="1" si="6"/>
        <v>7</v>
      </c>
      <c r="X38" s="27">
        <f t="shared" ca="1" si="7"/>
        <v>0</v>
      </c>
      <c r="Y38" s="27">
        <f t="shared" ca="1" si="13"/>
        <v>0</v>
      </c>
      <c r="Z38" s="27" t="b">
        <f t="shared" si="14"/>
        <v>0</v>
      </c>
      <c r="AA38" s="14">
        <f t="shared" ca="1" si="8"/>
        <v>7000</v>
      </c>
      <c r="AB38" s="14">
        <f t="shared" ca="1" si="15"/>
        <v>0</v>
      </c>
      <c r="AC38" s="14">
        <f t="shared" si="9"/>
        <v>0</v>
      </c>
      <c r="AD38" s="14">
        <f t="shared" ca="1" si="10"/>
        <v>7000</v>
      </c>
      <c r="AE38" s="14">
        <f t="shared" ca="1" si="11"/>
        <v>0</v>
      </c>
      <c r="AF38" s="14">
        <f t="shared" ca="1" si="11"/>
        <v>0</v>
      </c>
      <c r="AG38" s="14">
        <f t="shared" ca="1" si="11"/>
        <v>7000</v>
      </c>
    </row>
    <row r="39" spans="14:33" x14ac:dyDescent="0.5">
      <c r="N39" s="11">
        <v>38</v>
      </c>
      <c r="O39" s="31"/>
      <c r="P39" s="13">
        <f>'CP1 - flat'!P39</f>
        <v>5000</v>
      </c>
      <c r="Q39" s="13">
        <f t="shared" si="4"/>
        <v>0</v>
      </c>
      <c r="U39" s="27" t="str">
        <f>'CP1 - flat'!U39</f>
        <v>H3</v>
      </c>
      <c r="V39" s="11" t="b">
        <f t="shared" ca="1" si="5"/>
        <v>1</v>
      </c>
      <c r="W39" s="47">
        <f t="shared" ca="1" si="6"/>
        <v>8</v>
      </c>
      <c r="X39" s="27">
        <f t="shared" ca="1" si="7"/>
        <v>0</v>
      </c>
      <c r="Y39" s="27">
        <f t="shared" ca="1" si="13"/>
        <v>0</v>
      </c>
      <c r="Z39" s="27" t="b">
        <f t="shared" si="14"/>
        <v>0</v>
      </c>
      <c r="AA39" s="14">
        <f t="shared" ca="1" si="8"/>
        <v>8000</v>
      </c>
      <c r="AB39" s="14">
        <f t="shared" ca="1" si="15"/>
        <v>0</v>
      </c>
      <c r="AC39" s="14">
        <f t="shared" si="9"/>
        <v>0</v>
      </c>
      <c r="AD39" s="14">
        <f t="shared" ca="1" si="10"/>
        <v>8000</v>
      </c>
      <c r="AE39" s="14">
        <f t="shared" ca="1" si="11"/>
        <v>0</v>
      </c>
      <c r="AF39" s="14">
        <f t="shared" ca="1" si="11"/>
        <v>0</v>
      </c>
      <c r="AG39" s="14">
        <f t="shared" ca="1" si="11"/>
        <v>8000</v>
      </c>
    </row>
    <row r="40" spans="14:33" x14ac:dyDescent="0.5">
      <c r="N40" s="11">
        <v>39</v>
      </c>
      <c r="O40" s="31"/>
      <c r="P40" s="13">
        <f>'CP1 - flat'!P40</f>
        <v>5000</v>
      </c>
      <c r="Q40" s="13">
        <f t="shared" si="4"/>
        <v>0</v>
      </c>
      <c r="U40" s="27" t="str">
        <f>'CP1 - flat'!U40</f>
        <v>H4</v>
      </c>
      <c r="V40" s="11" t="b">
        <f t="shared" ca="1" si="5"/>
        <v>1</v>
      </c>
      <c r="W40" s="47">
        <f t="shared" ca="1" si="6"/>
        <v>9</v>
      </c>
      <c r="X40" s="27">
        <f t="shared" ca="1" si="7"/>
        <v>0</v>
      </c>
      <c r="Y40" s="27">
        <f t="shared" ca="1" si="13"/>
        <v>0</v>
      </c>
      <c r="Z40" s="27" t="b">
        <f t="shared" si="14"/>
        <v>0</v>
      </c>
      <c r="AA40" s="14">
        <f t="shared" ca="1" si="8"/>
        <v>9000</v>
      </c>
      <c r="AB40" s="14">
        <f t="shared" ca="1" si="15"/>
        <v>0</v>
      </c>
      <c r="AC40" s="14">
        <f t="shared" si="9"/>
        <v>0</v>
      </c>
      <c r="AD40" s="14">
        <f t="shared" ca="1" si="10"/>
        <v>9000</v>
      </c>
      <c r="AE40" s="14">
        <f t="shared" ca="1" si="11"/>
        <v>0</v>
      </c>
      <c r="AF40" s="14">
        <f t="shared" ca="1" si="11"/>
        <v>0</v>
      </c>
      <c r="AG40" s="14">
        <f t="shared" ca="1" si="11"/>
        <v>9000</v>
      </c>
    </row>
    <row r="41" spans="14:33" x14ac:dyDescent="0.5">
      <c r="N41" s="11">
        <v>40</v>
      </c>
      <c r="O41" s="31"/>
      <c r="P41" s="13">
        <f>'CP1 - flat'!P41</f>
        <v>5000</v>
      </c>
      <c r="Q41" s="13">
        <f t="shared" si="4"/>
        <v>0</v>
      </c>
      <c r="U41" s="27" t="str">
        <f>'CP1 - flat'!U41</f>
        <v>H5</v>
      </c>
      <c r="V41" s="11" t="b">
        <f t="shared" ca="1" si="5"/>
        <v>0</v>
      </c>
      <c r="W41" s="47">
        <f t="shared" ca="1" si="6"/>
        <v>0</v>
      </c>
      <c r="X41" s="27">
        <f t="shared" ca="1" si="7"/>
        <v>0</v>
      </c>
      <c r="Y41" s="27">
        <f t="shared" ca="1" si="13"/>
        <v>0</v>
      </c>
      <c r="Z41" s="27" t="b">
        <f t="shared" si="14"/>
        <v>0</v>
      </c>
      <c r="AA41" s="14">
        <f t="shared" ca="1" si="8"/>
        <v>0</v>
      </c>
      <c r="AB41" s="14">
        <f t="shared" ca="1" si="15"/>
        <v>0</v>
      </c>
      <c r="AC41" s="14">
        <f t="shared" si="9"/>
        <v>0</v>
      </c>
      <c r="AD41" s="14">
        <f t="shared" ca="1" si="10"/>
        <v>0</v>
      </c>
      <c r="AE41" s="14" t="str">
        <f t="shared" ca="1" si="11"/>
        <v/>
      </c>
      <c r="AF41" s="14" t="str">
        <f t="shared" ca="1" si="11"/>
        <v/>
      </c>
      <c r="AG41" s="14" t="str">
        <f t="shared" ca="1" si="11"/>
        <v/>
      </c>
    </row>
    <row r="42" spans="14:33" x14ac:dyDescent="0.5">
      <c r="N42" s="11">
        <v>41</v>
      </c>
      <c r="O42" s="31"/>
      <c r="P42" s="13">
        <f>'CP1 - flat'!P42</f>
        <v>5000</v>
      </c>
      <c r="Q42" s="13">
        <f t="shared" si="4"/>
        <v>0</v>
      </c>
      <c r="U42" s="27" t="str">
        <f>'CP1 - flat'!U42</f>
        <v>I1</v>
      </c>
      <c r="V42" s="11" t="b">
        <f t="shared" ca="1" si="5"/>
        <v>1</v>
      </c>
      <c r="W42" s="47">
        <f t="shared" ca="1" si="6"/>
        <v>1</v>
      </c>
      <c r="X42" s="27">
        <f t="shared" ca="1" si="7"/>
        <v>0</v>
      </c>
      <c r="Y42" s="27">
        <f t="shared" ca="1" si="13"/>
        <v>0</v>
      </c>
      <c r="Z42" s="27" t="b">
        <f t="shared" si="14"/>
        <v>0</v>
      </c>
      <c r="AA42" s="14">
        <f t="shared" ca="1" si="8"/>
        <v>1000</v>
      </c>
      <c r="AB42" s="14">
        <f t="shared" ca="1" si="15"/>
        <v>0</v>
      </c>
      <c r="AC42" s="14">
        <f t="shared" si="9"/>
        <v>0</v>
      </c>
      <c r="AD42" s="14">
        <f t="shared" ca="1" si="10"/>
        <v>1000</v>
      </c>
      <c r="AE42" s="14">
        <f t="shared" ca="1" si="11"/>
        <v>0</v>
      </c>
      <c r="AF42" s="14">
        <f t="shared" ca="1" si="11"/>
        <v>0</v>
      </c>
      <c r="AG42" s="14">
        <f t="shared" ca="1" si="11"/>
        <v>1000</v>
      </c>
    </row>
    <row r="43" spans="14:33" x14ac:dyDescent="0.5">
      <c r="N43" s="11">
        <v>42</v>
      </c>
      <c r="O43" s="31"/>
      <c r="P43" s="13">
        <f>'CP1 - flat'!P43</f>
        <v>5000</v>
      </c>
      <c r="Q43" s="13">
        <f t="shared" si="4"/>
        <v>0</v>
      </c>
      <c r="U43" s="27" t="str">
        <f>'CP1 - flat'!U43</f>
        <v>I2</v>
      </c>
      <c r="V43" s="11" t="b">
        <f t="shared" ca="1" si="5"/>
        <v>1</v>
      </c>
      <c r="W43" s="47">
        <f t="shared" ca="1" si="6"/>
        <v>2</v>
      </c>
      <c r="X43" s="27">
        <f t="shared" ca="1" si="7"/>
        <v>0</v>
      </c>
      <c r="Y43" s="27">
        <f t="shared" ca="1" si="13"/>
        <v>0</v>
      </c>
      <c r="Z43" s="27" t="b">
        <f t="shared" si="14"/>
        <v>0</v>
      </c>
      <c r="AA43" s="14">
        <f t="shared" ca="1" si="8"/>
        <v>2000</v>
      </c>
      <c r="AB43" s="14">
        <f t="shared" ca="1" si="15"/>
        <v>0</v>
      </c>
      <c r="AC43" s="14">
        <f t="shared" si="9"/>
        <v>0</v>
      </c>
      <c r="AD43" s="14">
        <f t="shared" ca="1" si="10"/>
        <v>2000</v>
      </c>
      <c r="AE43" s="14">
        <f t="shared" ca="1" si="11"/>
        <v>0</v>
      </c>
      <c r="AF43" s="14">
        <f t="shared" ca="1" si="11"/>
        <v>0</v>
      </c>
      <c r="AG43" s="14">
        <f t="shared" ca="1" si="11"/>
        <v>2000</v>
      </c>
    </row>
    <row r="44" spans="14:33" x14ac:dyDescent="0.5">
      <c r="N44" s="11">
        <v>43</v>
      </c>
      <c r="O44" s="31"/>
      <c r="P44" s="13">
        <f>'CP1 - flat'!P44</f>
        <v>5000</v>
      </c>
      <c r="Q44" s="13">
        <f t="shared" si="4"/>
        <v>0</v>
      </c>
      <c r="U44" s="27" t="str">
        <f>'CP1 - flat'!U44</f>
        <v>I3</v>
      </c>
      <c r="V44" s="11" t="b">
        <f t="shared" ca="1" si="5"/>
        <v>1</v>
      </c>
      <c r="W44" s="47">
        <f t="shared" ca="1" si="6"/>
        <v>3</v>
      </c>
      <c r="X44" s="27">
        <f t="shared" ca="1" si="7"/>
        <v>0</v>
      </c>
      <c r="Y44" s="27">
        <f t="shared" ca="1" si="13"/>
        <v>0</v>
      </c>
      <c r="Z44" s="27" t="b">
        <f t="shared" si="14"/>
        <v>0</v>
      </c>
      <c r="AA44" s="14">
        <f t="shared" ca="1" si="8"/>
        <v>3000</v>
      </c>
      <c r="AB44" s="14">
        <f t="shared" ca="1" si="15"/>
        <v>0</v>
      </c>
      <c r="AC44" s="14">
        <f t="shared" si="9"/>
        <v>0</v>
      </c>
      <c r="AD44" s="14">
        <f t="shared" ca="1" si="10"/>
        <v>3000</v>
      </c>
      <c r="AE44" s="14">
        <f t="shared" ca="1" si="11"/>
        <v>0</v>
      </c>
      <c r="AF44" s="14">
        <f t="shared" ca="1" si="11"/>
        <v>0</v>
      </c>
      <c r="AG44" s="14">
        <f t="shared" ca="1" si="11"/>
        <v>3000</v>
      </c>
    </row>
    <row r="45" spans="14:33" x14ac:dyDescent="0.5">
      <c r="N45" s="11">
        <v>44</v>
      </c>
      <c r="O45" s="31"/>
      <c r="P45" s="13">
        <f>'CP1 - flat'!P45</f>
        <v>5000</v>
      </c>
      <c r="Q45" s="13">
        <f t="shared" si="4"/>
        <v>0</v>
      </c>
      <c r="U45" s="27" t="str">
        <f>'CP1 - flat'!U45</f>
        <v>I4</v>
      </c>
      <c r="V45" s="11" t="b">
        <f t="shared" ca="1" si="5"/>
        <v>1</v>
      </c>
      <c r="W45" s="47">
        <f t="shared" ca="1" si="6"/>
        <v>4</v>
      </c>
      <c r="X45" s="27">
        <f t="shared" ca="1" si="7"/>
        <v>0</v>
      </c>
      <c r="Y45" s="27">
        <f t="shared" ca="1" si="13"/>
        <v>0</v>
      </c>
      <c r="Z45" s="27" t="b">
        <f t="shared" si="14"/>
        <v>0</v>
      </c>
      <c r="AA45" s="14">
        <f t="shared" ca="1" si="8"/>
        <v>4000</v>
      </c>
      <c r="AB45" s="14">
        <f t="shared" ca="1" si="15"/>
        <v>0</v>
      </c>
      <c r="AC45" s="14">
        <f t="shared" si="9"/>
        <v>0</v>
      </c>
      <c r="AD45" s="14">
        <f t="shared" ca="1" si="10"/>
        <v>4000</v>
      </c>
      <c r="AE45" s="14">
        <f t="shared" ca="1" si="11"/>
        <v>0</v>
      </c>
      <c r="AF45" s="14">
        <f t="shared" ca="1" si="11"/>
        <v>0</v>
      </c>
      <c r="AG45" s="14">
        <f t="shared" ca="1" si="11"/>
        <v>4000</v>
      </c>
    </row>
    <row r="46" spans="14:33" x14ac:dyDescent="0.5">
      <c r="N46" s="11">
        <v>45</v>
      </c>
      <c r="O46" s="31"/>
      <c r="P46" s="13">
        <f>'CP1 - flat'!P46</f>
        <v>5000</v>
      </c>
      <c r="Q46" s="13">
        <f t="shared" si="4"/>
        <v>0</v>
      </c>
      <c r="U46" s="27" t="str">
        <f>'CP1 - flat'!U46</f>
        <v>I5</v>
      </c>
      <c r="V46" s="11" t="b">
        <f t="shared" ca="1" si="5"/>
        <v>0</v>
      </c>
      <c r="W46" s="47">
        <f t="shared" ca="1" si="6"/>
        <v>0</v>
      </c>
      <c r="X46" s="27">
        <f t="shared" ca="1" si="7"/>
        <v>0</v>
      </c>
      <c r="Y46" s="27">
        <f t="shared" ca="1" si="13"/>
        <v>0</v>
      </c>
      <c r="Z46" s="27" t="b">
        <f t="shared" si="14"/>
        <v>0</v>
      </c>
      <c r="AA46" s="14">
        <f t="shared" ca="1" si="8"/>
        <v>0</v>
      </c>
      <c r="AB46" s="14">
        <f t="shared" ca="1" si="15"/>
        <v>0</v>
      </c>
      <c r="AC46" s="14">
        <f t="shared" si="9"/>
        <v>0</v>
      </c>
      <c r="AD46" s="14">
        <f t="shared" ca="1" si="10"/>
        <v>0</v>
      </c>
      <c r="AE46" s="14" t="str">
        <f t="shared" ca="1" si="11"/>
        <v/>
      </c>
      <c r="AF46" s="14" t="str">
        <f t="shared" ca="1" si="11"/>
        <v/>
      </c>
      <c r="AG46" s="14" t="str">
        <f t="shared" ca="1" si="11"/>
        <v/>
      </c>
    </row>
    <row r="47" spans="14:33" x14ac:dyDescent="0.5">
      <c r="N47" s="11">
        <v>46</v>
      </c>
      <c r="O47" s="31"/>
      <c r="P47" s="13">
        <f>'CP1 - flat'!P47</f>
        <v>5000</v>
      </c>
      <c r="Q47" s="13">
        <f t="shared" si="4"/>
        <v>0</v>
      </c>
      <c r="U47" s="27" t="str">
        <f>'CP1 - flat'!U47</f>
        <v>J1</v>
      </c>
      <c r="V47" s="11" t="b">
        <f t="shared" ca="1" si="5"/>
        <v>1</v>
      </c>
      <c r="W47" s="47">
        <f t="shared" ca="1" si="6"/>
        <v>6</v>
      </c>
      <c r="X47" s="27">
        <f t="shared" ca="1" si="7"/>
        <v>0</v>
      </c>
      <c r="Y47" s="27">
        <f t="shared" ca="1" si="13"/>
        <v>0</v>
      </c>
      <c r="Z47" s="27" t="b">
        <f t="shared" si="14"/>
        <v>0</v>
      </c>
      <c r="AA47" s="14">
        <f t="shared" ca="1" si="8"/>
        <v>6000</v>
      </c>
      <c r="AB47" s="14">
        <f t="shared" ca="1" si="15"/>
        <v>0</v>
      </c>
      <c r="AC47" s="14">
        <f t="shared" si="9"/>
        <v>0</v>
      </c>
      <c r="AD47" s="14">
        <f t="shared" ca="1" si="10"/>
        <v>6000</v>
      </c>
      <c r="AE47" s="14">
        <f t="shared" ca="1" si="11"/>
        <v>0</v>
      </c>
      <c r="AF47" s="14">
        <f t="shared" ca="1" si="11"/>
        <v>0</v>
      </c>
      <c r="AG47" s="14">
        <f t="shared" ca="1" si="11"/>
        <v>6000</v>
      </c>
    </row>
    <row r="48" spans="14:33" x14ac:dyDescent="0.5">
      <c r="N48" s="11">
        <v>47</v>
      </c>
      <c r="O48" s="31"/>
      <c r="P48" s="13">
        <f>'CP1 - flat'!P48</f>
        <v>5000</v>
      </c>
      <c r="Q48" s="13">
        <f t="shared" si="4"/>
        <v>0</v>
      </c>
      <c r="U48" s="27" t="str">
        <f>'CP1 - flat'!U48</f>
        <v>J2</v>
      </c>
      <c r="V48" s="11" t="b">
        <f t="shared" ca="1" si="5"/>
        <v>1</v>
      </c>
      <c r="W48" s="47">
        <f t="shared" ca="1" si="6"/>
        <v>7</v>
      </c>
      <c r="X48" s="27">
        <f t="shared" ca="1" si="7"/>
        <v>0</v>
      </c>
      <c r="Y48" s="27">
        <f t="shared" ca="1" si="13"/>
        <v>0</v>
      </c>
      <c r="Z48" s="27" t="b">
        <f t="shared" si="14"/>
        <v>0</v>
      </c>
      <c r="AA48" s="14">
        <f t="shared" ca="1" si="8"/>
        <v>7000</v>
      </c>
      <c r="AB48" s="14">
        <f t="shared" ca="1" si="15"/>
        <v>0</v>
      </c>
      <c r="AC48" s="14">
        <f t="shared" si="9"/>
        <v>0</v>
      </c>
      <c r="AD48" s="14">
        <f t="shared" ca="1" si="10"/>
        <v>7000</v>
      </c>
      <c r="AE48" s="14">
        <f t="shared" ca="1" si="11"/>
        <v>0</v>
      </c>
      <c r="AF48" s="14">
        <f t="shared" ca="1" si="11"/>
        <v>0</v>
      </c>
      <c r="AG48" s="14">
        <f t="shared" ca="1" si="11"/>
        <v>7000</v>
      </c>
    </row>
    <row r="49" spans="14:33" x14ac:dyDescent="0.5">
      <c r="N49" s="11">
        <v>48</v>
      </c>
      <c r="O49" s="31"/>
      <c r="P49" s="13">
        <f>'CP1 - flat'!P49</f>
        <v>5000</v>
      </c>
      <c r="Q49" s="13">
        <f t="shared" si="4"/>
        <v>0</v>
      </c>
      <c r="U49" s="27" t="str">
        <f>'CP1 - flat'!U49</f>
        <v>J3</v>
      </c>
      <c r="V49" s="11" t="b">
        <f t="shared" ca="1" si="5"/>
        <v>1</v>
      </c>
      <c r="W49" s="47">
        <f t="shared" ca="1" si="6"/>
        <v>8</v>
      </c>
      <c r="X49" s="27">
        <f t="shared" ca="1" si="7"/>
        <v>0</v>
      </c>
      <c r="Y49" s="27">
        <f t="shared" ca="1" si="13"/>
        <v>0</v>
      </c>
      <c r="Z49" s="27" t="b">
        <f t="shared" si="14"/>
        <v>0</v>
      </c>
      <c r="AA49" s="14">
        <f t="shared" ca="1" si="8"/>
        <v>8000</v>
      </c>
      <c r="AB49" s="14">
        <f t="shared" ca="1" si="15"/>
        <v>0</v>
      </c>
      <c r="AC49" s="14">
        <f t="shared" si="9"/>
        <v>0</v>
      </c>
      <c r="AD49" s="14">
        <f t="shared" ca="1" si="10"/>
        <v>8000</v>
      </c>
      <c r="AE49" s="14">
        <f t="shared" ca="1" si="11"/>
        <v>0</v>
      </c>
      <c r="AF49" s="14">
        <f t="shared" ca="1" si="11"/>
        <v>0</v>
      </c>
      <c r="AG49" s="14">
        <f t="shared" ca="1" si="11"/>
        <v>8000</v>
      </c>
    </row>
    <row r="50" spans="14:33" x14ac:dyDescent="0.5">
      <c r="N50" s="11">
        <v>49</v>
      </c>
      <c r="O50" s="31"/>
      <c r="P50" s="13">
        <f>'CP1 - flat'!P50</f>
        <v>5000</v>
      </c>
      <c r="Q50" s="13">
        <f t="shared" si="4"/>
        <v>0</v>
      </c>
      <c r="U50" s="27" t="str">
        <f>'CP1 - flat'!U50</f>
        <v>J4</v>
      </c>
      <c r="V50" s="11" t="b">
        <f t="shared" ca="1" si="5"/>
        <v>1</v>
      </c>
      <c r="W50" s="47">
        <f t="shared" ca="1" si="6"/>
        <v>9</v>
      </c>
      <c r="X50" s="27">
        <f t="shared" ca="1" si="7"/>
        <v>0</v>
      </c>
      <c r="Y50" s="27">
        <f t="shared" ca="1" si="13"/>
        <v>0</v>
      </c>
      <c r="Z50" s="27" t="b">
        <f t="shared" si="14"/>
        <v>0</v>
      </c>
      <c r="AA50" s="14">
        <f t="shared" ca="1" si="8"/>
        <v>9000</v>
      </c>
      <c r="AB50" s="14">
        <f t="shared" ca="1" si="15"/>
        <v>0</v>
      </c>
      <c r="AC50" s="14">
        <f t="shared" si="9"/>
        <v>0</v>
      </c>
      <c r="AD50" s="14">
        <f t="shared" ca="1" si="10"/>
        <v>9000</v>
      </c>
      <c r="AE50" s="14">
        <f t="shared" ca="1" si="11"/>
        <v>0</v>
      </c>
      <c r="AF50" s="14">
        <f t="shared" ca="1" si="11"/>
        <v>0</v>
      </c>
      <c r="AG50" s="14">
        <f t="shared" ca="1" si="11"/>
        <v>9000</v>
      </c>
    </row>
    <row r="51" spans="14:33" x14ac:dyDescent="0.5">
      <c r="N51" s="11">
        <v>50</v>
      </c>
      <c r="O51" s="31"/>
      <c r="P51" s="13">
        <f>'CP1 - flat'!P51</f>
        <v>5000</v>
      </c>
      <c r="Q51" s="13">
        <f t="shared" si="4"/>
        <v>0</v>
      </c>
      <c r="U51" s="27" t="str">
        <f>'CP1 - flat'!U51</f>
        <v>J5</v>
      </c>
      <c r="V51" s="11" t="b">
        <f t="shared" ca="1" si="5"/>
        <v>0</v>
      </c>
      <c r="W51" s="47">
        <f t="shared" ca="1" si="6"/>
        <v>0</v>
      </c>
      <c r="X51" s="27">
        <f t="shared" ca="1" si="7"/>
        <v>0</v>
      </c>
      <c r="Y51" s="27">
        <f t="shared" ca="1" si="13"/>
        <v>0</v>
      </c>
      <c r="Z51" s="27" t="b">
        <f t="shared" si="14"/>
        <v>0</v>
      </c>
      <c r="AA51" s="14">
        <f t="shared" ca="1" si="8"/>
        <v>0</v>
      </c>
      <c r="AB51" s="14">
        <f t="shared" ca="1" si="15"/>
        <v>0</v>
      </c>
      <c r="AC51" s="14">
        <f t="shared" si="9"/>
        <v>0</v>
      </c>
      <c r="AD51" s="14">
        <f t="shared" ca="1" si="10"/>
        <v>0</v>
      </c>
      <c r="AE51" s="14" t="str">
        <f t="shared" ca="1" si="11"/>
        <v/>
      </c>
      <c r="AF51" s="14" t="str">
        <f t="shared" ca="1" si="11"/>
        <v/>
      </c>
      <c r="AG51" s="14" t="str">
        <f t="shared" ca="1" si="11"/>
        <v/>
      </c>
    </row>
    <row r="52" spans="14:33" x14ac:dyDescent="0.5">
      <c r="N52" s="11">
        <v>51</v>
      </c>
      <c r="O52" s="31"/>
      <c r="P52" s="13">
        <f>'CP1 - flat'!P52</f>
        <v>5000</v>
      </c>
      <c r="Q52" s="13">
        <f t="shared" si="4"/>
        <v>0</v>
      </c>
      <c r="U52" s="27" t="str">
        <f>'CP1 - flat'!U52</f>
        <v>K1</v>
      </c>
      <c r="V52" s="11" t="b">
        <f t="shared" ca="1" si="5"/>
        <v>1</v>
      </c>
      <c r="W52" s="47">
        <f t="shared" ca="1" si="6"/>
        <v>1</v>
      </c>
      <c r="X52" s="27">
        <f t="shared" ca="1" si="7"/>
        <v>0</v>
      </c>
      <c r="Y52" s="27">
        <f t="shared" ca="1" si="13"/>
        <v>0</v>
      </c>
      <c r="Z52" s="27" t="b">
        <f t="shared" si="14"/>
        <v>0</v>
      </c>
      <c r="AA52" s="14">
        <f t="shared" ca="1" si="8"/>
        <v>1000</v>
      </c>
      <c r="AB52" s="14">
        <f t="shared" ca="1" si="15"/>
        <v>0</v>
      </c>
      <c r="AC52" s="14">
        <f t="shared" si="9"/>
        <v>0</v>
      </c>
      <c r="AD52" s="14">
        <f t="shared" ca="1" si="10"/>
        <v>1000</v>
      </c>
      <c r="AE52" s="14">
        <f t="shared" ca="1" si="11"/>
        <v>0</v>
      </c>
      <c r="AF52" s="14">
        <f t="shared" ca="1" si="11"/>
        <v>0</v>
      </c>
      <c r="AG52" s="14">
        <f t="shared" ca="1" si="11"/>
        <v>1000</v>
      </c>
    </row>
    <row r="53" spans="14:33" x14ac:dyDescent="0.5">
      <c r="N53" s="11">
        <v>52</v>
      </c>
      <c r="O53" s="31"/>
      <c r="P53" s="13">
        <f>'CP1 - flat'!P53</f>
        <v>5000</v>
      </c>
      <c r="Q53" s="13">
        <f t="shared" si="4"/>
        <v>0</v>
      </c>
      <c r="U53" s="27" t="str">
        <f>'CP1 - flat'!U53</f>
        <v>K2</v>
      </c>
      <c r="V53" s="11" t="b">
        <f t="shared" ca="1" si="5"/>
        <v>1</v>
      </c>
      <c r="W53" s="47">
        <f t="shared" ca="1" si="6"/>
        <v>2</v>
      </c>
      <c r="X53" s="27">
        <f t="shared" ca="1" si="7"/>
        <v>0</v>
      </c>
      <c r="Y53" s="27">
        <f t="shared" ca="1" si="13"/>
        <v>0</v>
      </c>
      <c r="Z53" s="27" t="b">
        <f t="shared" si="14"/>
        <v>0</v>
      </c>
      <c r="AA53" s="14">
        <f t="shared" ca="1" si="8"/>
        <v>2000</v>
      </c>
      <c r="AB53" s="14">
        <f t="shared" ca="1" si="15"/>
        <v>0</v>
      </c>
      <c r="AC53" s="14">
        <f t="shared" si="9"/>
        <v>0</v>
      </c>
      <c r="AD53" s="14">
        <f t="shared" ca="1" si="10"/>
        <v>2000</v>
      </c>
      <c r="AE53" s="14">
        <f t="shared" ca="1" si="11"/>
        <v>0</v>
      </c>
      <c r="AF53" s="14">
        <f t="shared" ca="1" si="11"/>
        <v>0</v>
      </c>
      <c r="AG53" s="14">
        <f t="shared" ca="1" si="11"/>
        <v>2000</v>
      </c>
    </row>
    <row r="54" spans="14:33" x14ac:dyDescent="0.5">
      <c r="N54" s="11">
        <v>53</v>
      </c>
      <c r="O54" s="31"/>
      <c r="P54" s="13">
        <f>'CP1 - flat'!P54</f>
        <v>5000</v>
      </c>
      <c r="Q54" s="13">
        <f t="shared" si="4"/>
        <v>0</v>
      </c>
      <c r="U54" s="27" t="str">
        <f>'CP1 - flat'!U54</f>
        <v>K3</v>
      </c>
      <c r="V54" s="11" t="b">
        <f t="shared" ca="1" si="5"/>
        <v>1</v>
      </c>
      <c r="W54" s="47">
        <f t="shared" ca="1" si="6"/>
        <v>3</v>
      </c>
      <c r="X54" s="27">
        <f t="shared" ca="1" si="7"/>
        <v>0</v>
      </c>
      <c r="Y54" s="27">
        <f t="shared" ca="1" si="13"/>
        <v>0</v>
      </c>
      <c r="Z54" s="27" t="b">
        <f t="shared" si="14"/>
        <v>0</v>
      </c>
      <c r="AA54" s="14">
        <f t="shared" ca="1" si="8"/>
        <v>3000</v>
      </c>
      <c r="AB54" s="14">
        <f t="shared" ca="1" si="15"/>
        <v>0</v>
      </c>
      <c r="AC54" s="14">
        <f t="shared" si="9"/>
        <v>0</v>
      </c>
      <c r="AD54" s="14">
        <f t="shared" ca="1" si="10"/>
        <v>3000</v>
      </c>
      <c r="AE54" s="14">
        <f t="shared" ca="1" si="11"/>
        <v>0</v>
      </c>
      <c r="AF54" s="14">
        <f t="shared" ca="1" si="11"/>
        <v>0</v>
      </c>
      <c r="AG54" s="14">
        <f t="shared" ca="1" si="11"/>
        <v>3000</v>
      </c>
    </row>
    <row r="55" spans="14:33" x14ac:dyDescent="0.5">
      <c r="N55" s="11">
        <v>54</v>
      </c>
      <c r="O55" s="31"/>
      <c r="P55" s="13">
        <f>'CP1 - flat'!P55</f>
        <v>5000</v>
      </c>
      <c r="Q55" s="13">
        <f t="shared" si="4"/>
        <v>0</v>
      </c>
      <c r="U55" s="27" t="str">
        <f>'CP1 - flat'!U55</f>
        <v>K4</v>
      </c>
      <c r="V55" s="11" t="b">
        <f t="shared" ca="1" si="5"/>
        <v>1</v>
      </c>
      <c r="W55" s="47">
        <f t="shared" ca="1" si="6"/>
        <v>4</v>
      </c>
      <c r="X55" s="27">
        <f t="shared" ca="1" si="7"/>
        <v>0</v>
      </c>
      <c r="Y55" s="27">
        <f t="shared" ca="1" si="13"/>
        <v>0</v>
      </c>
      <c r="Z55" s="27" t="b">
        <f t="shared" si="14"/>
        <v>0</v>
      </c>
      <c r="AA55" s="14">
        <f t="shared" ca="1" si="8"/>
        <v>4000</v>
      </c>
      <c r="AB55" s="14">
        <f t="shared" ca="1" si="15"/>
        <v>0</v>
      </c>
      <c r="AC55" s="14">
        <f t="shared" si="9"/>
        <v>0</v>
      </c>
      <c r="AD55" s="14">
        <f t="shared" ca="1" si="10"/>
        <v>4000</v>
      </c>
      <c r="AE55" s="14">
        <f t="shared" ca="1" si="11"/>
        <v>0</v>
      </c>
      <c r="AF55" s="14">
        <f t="shared" ca="1" si="11"/>
        <v>0</v>
      </c>
      <c r="AG55" s="14">
        <f t="shared" ca="1" si="11"/>
        <v>4000</v>
      </c>
    </row>
    <row r="56" spans="14:33" x14ac:dyDescent="0.5">
      <c r="N56" s="11">
        <v>55</v>
      </c>
      <c r="O56" s="31"/>
      <c r="P56" s="13">
        <f>'CP1 - flat'!P56</f>
        <v>5000</v>
      </c>
      <c r="Q56" s="13">
        <f t="shared" si="4"/>
        <v>0</v>
      </c>
      <c r="U56" s="27" t="str">
        <f>'CP1 - flat'!U56</f>
        <v>K5</v>
      </c>
      <c r="V56" s="11" t="b">
        <f t="shared" ca="1" si="5"/>
        <v>0</v>
      </c>
      <c r="W56" s="47">
        <f t="shared" ca="1" si="6"/>
        <v>0</v>
      </c>
      <c r="X56" s="27">
        <f t="shared" ca="1" si="7"/>
        <v>0</v>
      </c>
      <c r="Y56" s="27">
        <f t="shared" ca="1" si="13"/>
        <v>0</v>
      </c>
      <c r="Z56" s="27" t="b">
        <f t="shared" si="14"/>
        <v>0</v>
      </c>
      <c r="AA56" s="14">
        <f t="shared" ca="1" si="8"/>
        <v>0</v>
      </c>
      <c r="AB56" s="14">
        <f t="shared" ca="1" si="15"/>
        <v>0</v>
      </c>
      <c r="AC56" s="14">
        <f t="shared" si="9"/>
        <v>0</v>
      </c>
      <c r="AD56" s="14">
        <f t="shared" ca="1" si="10"/>
        <v>0</v>
      </c>
      <c r="AE56" s="14" t="str">
        <f t="shared" ca="1" si="11"/>
        <v/>
      </c>
      <c r="AF56" s="14" t="str">
        <f t="shared" ca="1" si="11"/>
        <v/>
      </c>
      <c r="AG56" s="14" t="str">
        <f t="shared" ca="1" si="11"/>
        <v/>
      </c>
    </row>
    <row r="57" spans="14:33" x14ac:dyDescent="0.5">
      <c r="N57" s="11">
        <v>56</v>
      </c>
      <c r="O57" s="31"/>
      <c r="P57" s="13">
        <f>'CP1 - flat'!P57</f>
        <v>5000</v>
      </c>
      <c r="Q57" s="13">
        <f t="shared" si="4"/>
        <v>0</v>
      </c>
      <c r="U57" s="27" t="str">
        <f>'CP1 - flat'!U57</f>
        <v>L1</v>
      </c>
      <c r="V57" s="11" t="b">
        <f t="shared" ca="1" si="5"/>
        <v>0</v>
      </c>
      <c r="W57" s="47">
        <f t="shared" ca="1" si="6"/>
        <v>0</v>
      </c>
      <c r="X57" s="27">
        <f t="shared" ca="1" si="7"/>
        <v>0</v>
      </c>
      <c r="Y57" s="27">
        <f t="shared" ca="1" si="13"/>
        <v>0</v>
      </c>
      <c r="Z57" s="27" t="b">
        <f t="shared" si="14"/>
        <v>0</v>
      </c>
      <c r="AA57" s="14">
        <f t="shared" ca="1" si="8"/>
        <v>0</v>
      </c>
      <c r="AB57" s="14">
        <f t="shared" ca="1" si="15"/>
        <v>0</v>
      </c>
      <c r="AC57" s="14">
        <f t="shared" si="9"/>
        <v>0</v>
      </c>
      <c r="AD57" s="14">
        <f t="shared" ca="1" si="10"/>
        <v>0</v>
      </c>
      <c r="AE57" s="14" t="str">
        <f t="shared" ca="1" si="11"/>
        <v/>
      </c>
      <c r="AF57" s="14" t="str">
        <f t="shared" ca="1" si="11"/>
        <v/>
      </c>
      <c r="AG57" s="14" t="str">
        <f t="shared" ca="1" si="11"/>
        <v/>
      </c>
    </row>
    <row r="58" spans="14:33" x14ac:dyDescent="0.5">
      <c r="N58" s="11">
        <v>57</v>
      </c>
      <c r="O58" s="31"/>
      <c r="P58" s="13">
        <f>'CP1 - flat'!P58</f>
        <v>5000</v>
      </c>
      <c r="Q58" s="13">
        <f t="shared" si="4"/>
        <v>0</v>
      </c>
      <c r="U58" s="27" t="str">
        <f>'CP1 - flat'!U58</f>
        <v>L2</v>
      </c>
      <c r="V58" s="11" t="b">
        <f t="shared" ca="1" si="5"/>
        <v>0</v>
      </c>
      <c r="W58" s="47">
        <f t="shared" ca="1" si="6"/>
        <v>0</v>
      </c>
      <c r="X58" s="27">
        <f t="shared" ca="1" si="7"/>
        <v>0</v>
      </c>
      <c r="Y58" s="27">
        <f t="shared" ca="1" si="13"/>
        <v>0</v>
      </c>
      <c r="Z58" s="27" t="b">
        <f t="shared" si="14"/>
        <v>0</v>
      </c>
      <c r="AA58" s="14">
        <f t="shared" ca="1" si="8"/>
        <v>0</v>
      </c>
      <c r="AB58" s="14">
        <f t="shared" ca="1" si="15"/>
        <v>0</v>
      </c>
      <c r="AC58" s="14">
        <f t="shared" si="9"/>
        <v>0</v>
      </c>
      <c r="AD58" s="14">
        <f t="shared" ca="1" si="10"/>
        <v>0</v>
      </c>
      <c r="AE58" s="14" t="str">
        <f t="shared" ca="1" si="11"/>
        <v/>
      </c>
      <c r="AF58" s="14" t="str">
        <f t="shared" ca="1" si="11"/>
        <v/>
      </c>
      <c r="AG58" s="14" t="str">
        <f t="shared" ca="1" si="11"/>
        <v/>
      </c>
    </row>
    <row r="59" spans="14:33" x14ac:dyDescent="0.5">
      <c r="N59" s="11">
        <v>58</v>
      </c>
      <c r="O59" s="31"/>
      <c r="P59" s="13">
        <f>'CP1 - flat'!P59</f>
        <v>5000</v>
      </c>
      <c r="Q59" s="13">
        <f t="shared" si="4"/>
        <v>0</v>
      </c>
      <c r="U59" s="27" t="str">
        <f>'CP1 - flat'!U59</f>
        <v>L3</v>
      </c>
      <c r="V59" s="11" t="b">
        <f t="shared" ca="1" si="5"/>
        <v>0</v>
      </c>
      <c r="W59" s="47">
        <f t="shared" ca="1" si="6"/>
        <v>0</v>
      </c>
      <c r="X59" s="27">
        <f t="shared" ca="1" si="7"/>
        <v>0</v>
      </c>
      <c r="Y59" s="27">
        <f t="shared" ca="1" si="13"/>
        <v>0</v>
      </c>
      <c r="Z59" s="27" t="b">
        <f t="shared" si="14"/>
        <v>0</v>
      </c>
      <c r="AA59" s="14">
        <f t="shared" ca="1" si="8"/>
        <v>0</v>
      </c>
      <c r="AB59" s="14">
        <f t="shared" ca="1" si="15"/>
        <v>0</v>
      </c>
      <c r="AC59" s="14">
        <f t="shared" si="9"/>
        <v>0</v>
      </c>
      <c r="AD59" s="14">
        <f t="shared" ca="1" si="10"/>
        <v>0</v>
      </c>
      <c r="AE59" s="14" t="str">
        <f t="shared" ca="1" si="11"/>
        <v/>
      </c>
      <c r="AF59" s="14" t="str">
        <f t="shared" ca="1" si="11"/>
        <v/>
      </c>
      <c r="AG59" s="14" t="str">
        <f t="shared" ca="1" si="11"/>
        <v/>
      </c>
    </row>
    <row r="60" spans="14:33" x14ac:dyDescent="0.5">
      <c r="N60" s="11">
        <v>59</v>
      </c>
      <c r="O60" s="31"/>
      <c r="P60" s="13">
        <f>'CP1 - flat'!P60</f>
        <v>5000</v>
      </c>
      <c r="Q60" s="13">
        <f t="shared" si="4"/>
        <v>0</v>
      </c>
      <c r="U60" s="27" t="str">
        <f>'CP1 - flat'!U60</f>
        <v>L4</v>
      </c>
      <c r="V60" s="11" t="b">
        <f t="shared" ca="1" si="5"/>
        <v>0</v>
      </c>
      <c r="W60" s="47">
        <f t="shared" ca="1" si="6"/>
        <v>0</v>
      </c>
      <c r="X60" s="27">
        <f t="shared" ca="1" si="7"/>
        <v>0</v>
      </c>
      <c r="Y60" s="27">
        <f t="shared" ca="1" si="13"/>
        <v>0</v>
      </c>
      <c r="Z60" s="27" t="b">
        <f t="shared" si="14"/>
        <v>0</v>
      </c>
      <c r="AA60" s="14">
        <f t="shared" ca="1" si="8"/>
        <v>0</v>
      </c>
      <c r="AB60" s="14">
        <f t="shared" ca="1" si="15"/>
        <v>0</v>
      </c>
      <c r="AC60" s="14">
        <f t="shared" si="9"/>
        <v>0</v>
      </c>
      <c r="AD60" s="14">
        <f t="shared" ca="1" si="10"/>
        <v>0</v>
      </c>
      <c r="AE60" s="14" t="str">
        <f t="shared" ca="1" si="11"/>
        <v/>
      </c>
      <c r="AF60" s="14" t="str">
        <f t="shared" ca="1" si="11"/>
        <v/>
      </c>
      <c r="AG60" s="14" t="str">
        <f t="shared" ca="1" si="11"/>
        <v/>
      </c>
    </row>
    <row r="61" spans="14:33" ht="18.899999999999999" thickBot="1" x14ac:dyDescent="0.55000000000000004">
      <c r="N61" s="11">
        <v>60</v>
      </c>
      <c r="O61" s="33"/>
      <c r="P61" s="13">
        <f>'CP1 - flat'!P61</f>
        <v>5000</v>
      </c>
      <c r="Q61" s="13">
        <f t="shared" si="4"/>
        <v>0</v>
      </c>
      <c r="U61" s="27" t="str">
        <f>'CP1 - flat'!U61</f>
        <v>L5</v>
      </c>
      <c r="V61" s="11" t="b">
        <f t="shared" ca="1" si="5"/>
        <v>0</v>
      </c>
      <c r="W61" s="47">
        <f t="shared" ca="1" si="6"/>
        <v>0</v>
      </c>
      <c r="X61" s="27">
        <f t="shared" ca="1" si="7"/>
        <v>0</v>
      </c>
      <c r="Y61" s="27">
        <f t="shared" ca="1" si="13"/>
        <v>0</v>
      </c>
      <c r="Z61" s="27" t="b">
        <f t="shared" si="14"/>
        <v>0</v>
      </c>
      <c r="AA61" s="14">
        <f t="shared" ca="1" si="8"/>
        <v>0</v>
      </c>
      <c r="AB61" s="14">
        <f t="shared" ca="1" si="15"/>
        <v>0</v>
      </c>
      <c r="AC61" s="14">
        <f t="shared" si="9"/>
        <v>0</v>
      </c>
      <c r="AD61" s="14">
        <f t="shared" ca="1" si="10"/>
        <v>0</v>
      </c>
      <c r="AE61" s="14" t="str">
        <f t="shared" ca="1" si="11"/>
        <v/>
      </c>
      <c r="AF61" s="14" t="str">
        <f t="shared" ca="1" si="11"/>
        <v/>
      </c>
      <c r="AG61" s="14" t="str">
        <f t="shared" ca="1" si="11"/>
        <v/>
      </c>
    </row>
  </sheetData>
  <mergeCells count="3">
    <mergeCell ref="A6:L6"/>
    <mergeCell ref="A7:L7"/>
    <mergeCell ref="AK7:AV7"/>
  </mergeCells>
  <conditionalFormatting sqref="A1:M5 A6">
    <cfRule type="colorScale" priority="3">
      <colorScale>
        <cfvo type="num" val="0"/>
        <cfvo type="num" val="1"/>
        <color rgb="FFFFC000"/>
        <color rgb="FF00B050"/>
      </colorScale>
    </cfRule>
  </conditionalFormatting>
  <conditionalFormatting sqref="A7">
    <cfRule type="colorScale" priority="2">
      <colorScale>
        <cfvo type="num" val="0"/>
        <cfvo type="num" val="1"/>
        <color rgb="FFFFC000"/>
        <color rgb="FF00B050"/>
      </colorScale>
    </cfRule>
  </conditionalFormatting>
  <conditionalFormatting sqref="AX2:BI6">
    <cfRule type="colorScale" priority="1">
      <colorScale>
        <cfvo type="num" val="0"/>
        <cfvo type="num" val="1"/>
        <color rgb="FFFFC000"/>
        <color rgb="FF00B050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I61"/>
  <sheetViews>
    <sheetView zoomScaleNormal="100" workbookViewId="0"/>
  </sheetViews>
  <sheetFormatPr defaultColWidth="9.15234375" defaultRowHeight="18.45" x14ac:dyDescent="0.5"/>
  <cols>
    <col min="1" max="2" width="9.15234375" style="11" customWidth="1"/>
    <col min="3" max="3" width="10" style="11" bestFit="1" customWidth="1"/>
    <col min="4" max="12" width="9.15234375" style="11" customWidth="1"/>
    <col min="13" max="13" width="7" style="11" customWidth="1"/>
    <col min="14" max="14" width="11.84375" style="11" bestFit="1" customWidth="1"/>
    <col min="15" max="15" width="10.15234375" style="11" bestFit="1" customWidth="1"/>
    <col min="16" max="16" width="14.4609375" style="11" bestFit="1" customWidth="1"/>
    <col min="17" max="17" width="11.15234375" style="11" bestFit="1" customWidth="1"/>
    <col min="18" max="18" width="11.84375" style="11" bestFit="1" customWidth="1"/>
    <col min="19" max="19" width="11.15234375" style="11" bestFit="1" customWidth="1"/>
    <col min="20" max="20" width="9.15234375" style="11"/>
    <col min="21" max="21" width="10.15234375" style="59" bestFit="1" customWidth="1"/>
    <col min="22" max="22" width="9.15234375" style="11"/>
    <col min="23" max="23" width="9.15234375" style="59"/>
    <col min="24" max="24" width="10.53515625" style="59" bestFit="1" customWidth="1"/>
    <col min="25" max="25" width="14" style="59" bestFit="1" customWidth="1"/>
    <col min="26" max="26" width="18.69140625" style="59" bestFit="1" customWidth="1"/>
    <col min="27" max="27" width="20.53515625" style="14" bestFit="1" customWidth="1"/>
    <col min="28" max="28" width="26.69140625" style="14" bestFit="1" customWidth="1"/>
    <col min="29" max="29" width="23" style="14" bestFit="1" customWidth="1"/>
    <col min="30" max="30" width="14.23046875" style="14" bestFit="1" customWidth="1"/>
    <col min="31" max="31" width="18" style="14" bestFit="1" customWidth="1"/>
    <col min="32" max="32" width="12.69140625" style="14" bestFit="1" customWidth="1"/>
    <col min="33" max="33" width="14" style="14" bestFit="1" customWidth="1"/>
    <col min="34" max="34" width="34.15234375" style="11" bestFit="1" customWidth="1"/>
    <col min="35" max="35" width="15.69140625" style="11" bestFit="1" customWidth="1"/>
    <col min="36" max="36" width="2.23046875" style="59" bestFit="1" customWidth="1"/>
    <col min="37" max="48" width="10.61328125" style="59" customWidth="1"/>
    <col min="49" max="49" width="9.15234375" style="11"/>
    <col min="50" max="50" width="3.69140625" style="11" bestFit="1" customWidth="1"/>
    <col min="51" max="52" width="3.61328125" style="11" bestFit="1" customWidth="1"/>
    <col min="53" max="53" width="3.84375" style="11" bestFit="1" customWidth="1"/>
    <col min="54" max="54" width="3.53515625" style="11" bestFit="1" customWidth="1"/>
    <col min="55" max="55" width="3.4609375" style="11" bestFit="1" customWidth="1"/>
    <col min="56" max="56" width="3.921875" style="11" bestFit="1" customWidth="1"/>
    <col min="57" max="57" width="3.84375" style="11" bestFit="1" customWidth="1"/>
    <col min="58" max="58" width="2.921875" style="11" bestFit="1" customWidth="1"/>
    <col min="59" max="59" width="3.07421875" style="11" bestFit="1" customWidth="1"/>
    <col min="60" max="60" width="3.61328125" style="11" bestFit="1" customWidth="1"/>
    <col min="61" max="61" width="3.3828125" style="11" bestFit="1" customWidth="1"/>
    <col min="62" max="16384" width="9.15234375" style="11"/>
  </cols>
  <sheetData>
    <row r="1" spans="1:61" ht="19.5" customHeight="1" thickBot="1" x14ac:dyDescent="0.55000000000000004">
      <c r="A1" s="1">
        <v>1</v>
      </c>
      <c r="B1" s="2">
        <v>0</v>
      </c>
      <c r="C1" s="2"/>
      <c r="D1" s="2"/>
      <c r="E1" s="2"/>
      <c r="F1" s="2"/>
      <c r="G1" s="2"/>
      <c r="H1" s="2"/>
      <c r="I1" s="2"/>
      <c r="J1" s="2"/>
      <c r="K1" s="2"/>
      <c r="L1" s="3"/>
      <c r="M1" s="23"/>
      <c r="N1" s="11" t="s">
        <v>3</v>
      </c>
      <c r="O1" s="11" t="s">
        <v>4</v>
      </c>
      <c r="P1" s="11" t="s">
        <v>5</v>
      </c>
      <c r="Q1" s="11" t="s">
        <v>0</v>
      </c>
      <c r="R1" s="11" t="s">
        <v>49</v>
      </c>
      <c r="S1" s="13">
        <f>SUM(Q:Q)</f>
        <v>0</v>
      </c>
      <c r="U1" s="59" t="s">
        <v>1</v>
      </c>
      <c r="V1" s="11" t="s">
        <v>112</v>
      </c>
      <c r="W1" s="59" t="s">
        <v>7</v>
      </c>
      <c r="X1" s="59" t="s">
        <v>43</v>
      </c>
      <c r="Y1" s="59" t="s">
        <v>44</v>
      </c>
      <c r="Z1" s="59" t="s">
        <v>60</v>
      </c>
      <c r="AA1" s="14" t="s">
        <v>47</v>
      </c>
      <c r="AB1" s="14" t="s">
        <v>55</v>
      </c>
      <c r="AC1" s="14" t="s">
        <v>45</v>
      </c>
      <c r="AD1" s="14" t="s">
        <v>46</v>
      </c>
      <c r="AE1" s="14" t="s">
        <v>114</v>
      </c>
      <c r="AF1" s="14" t="s">
        <v>115</v>
      </c>
      <c r="AG1" s="14" t="s">
        <v>116</v>
      </c>
      <c r="AH1" s="11" t="s">
        <v>53</v>
      </c>
      <c r="AI1" s="13">
        <f ca="1">SUM(AG:AG)</f>
        <v>211000</v>
      </c>
      <c r="AK1" s="59" t="s">
        <v>127</v>
      </c>
      <c r="AL1" s="59" t="s">
        <v>128</v>
      </c>
      <c r="AM1" s="59" t="s">
        <v>129</v>
      </c>
      <c r="AN1" s="59" t="s">
        <v>130</v>
      </c>
      <c r="AO1" s="59" t="s">
        <v>131</v>
      </c>
      <c r="AP1" s="59" t="s">
        <v>132</v>
      </c>
      <c r="AQ1" s="59" t="s">
        <v>133</v>
      </c>
      <c r="AR1" s="59" t="s">
        <v>134</v>
      </c>
      <c r="AS1" s="59" t="s">
        <v>126</v>
      </c>
      <c r="AT1" s="59" t="s">
        <v>135</v>
      </c>
      <c r="AU1" s="59" t="s">
        <v>136</v>
      </c>
      <c r="AV1" s="59" t="s">
        <v>137</v>
      </c>
    </row>
    <row r="2" spans="1:61" x14ac:dyDescent="0.5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6"/>
      <c r="M2" s="23"/>
      <c r="N2" s="11">
        <v>1</v>
      </c>
      <c r="O2" s="34"/>
      <c r="P2" s="13">
        <f>'CP1 - flat'!P2</f>
        <v>50</v>
      </c>
      <c r="Q2" s="13">
        <f>P2*O2</f>
        <v>0</v>
      </c>
      <c r="R2" s="11" t="s">
        <v>50</v>
      </c>
      <c r="S2" s="11" t="b">
        <f>C17&gt;0</f>
        <v>0</v>
      </c>
      <c r="U2" s="59" t="str">
        <f>'CP1 - flat'!U2</f>
        <v>A1</v>
      </c>
      <c r="V2" s="11" t="b">
        <f ca="1">NOT(ISBLANK(INDIRECT("'AgQuality'!" &amp; U2)))</f>
        <v>1</v>
      </c>
      <c r="W2" s="59">
        <f ca="1">INDIRECT("'AgQuality'!" &amp; U2)</f>
        <v>1</v>
      </c>
      <c r="X2" s="59">
        <f ca="1">INDIRECT(U2)</f>
        <v>1</v>
      </c>
      <c r="Y2" s="59">
        <f t="shared" ref="Y2:Y61" ca="1" si="0">IF(ROW(INDIRECT(U2))&lt;&gt;$I$33, (OFFSET(INDIRECT(U2),1,0)),0)+IF(COLUMN(INDIRECT(U2))&lt;&gt;$I$34, (OFFSET(INDIRECT(U2),0,1)),0)+IF(ROW(INDIRECT(U2))&lt;&gt;1, (OFFSET(INDIRECT(U2),-1,0)),0)+IF(COLUMN(INDIRECT(U2))&lt;&gt;1, (OFFSET(INDIRECT(U2),0,-1)),0)</f>
        <v>0</v>
      </c>
      <c r="Z2" s="59" t="b">
        <f t="shared" ref="Z2:Z61" si="1">OR(U2=$A$20,U2=$A$21,U2=$A$22,U2=$A$23,U2=$A$24,U2=$A$25,U2=$A$26,U2=$A$27,U2=$A$28,U2=$A$29,U2=$A$30,U2=$A$31,U2=$A$32)</f>
        <v>0</v>
      </c>
      <c r="AA2" s="14">
        <f ca="1">(1-X2)*W2*1000</f>
        <v>0</v>
      </c>
      <c r="AB2" s="14">
        <f t="shared" ref="AB2:AB61" ca="1" si="2">X2*($C$12+Y2*$C$13+Z2*$C$15)</f>
        <v>2000</v>
      </c>
      <c r="AC2" s="14">
        <f>$S$3</f>
        <v>0</v>
      </c>
      <c r="AD2" s="14">
        <f ca="1">AA2+AB2+AC2</f>
        <v>2000</v>
      </c>
      <c r="AE2" s="14">
        <f ca="1">IF($V2,AB2,"")</f>
        <v>2000</v>
      </c>
      <c r="AF2" s="14">
        <f ca="1">IF($V2,AC2,"")</f>
        <v>0</v>
      </c>
      <c r="AG2" s="14">
        <f ca="1">IF($V2,AD2,"")</f>
        <v>2000</v>
      </c>
      <c r="AH2" s="11" t="s">
        <v>56</v>
      </c>
      <c r="AI2" s="13">
        <f ca="1">SUM(AE:AE)</f>
        <v>2000</v>
      </c>
      <c r="AJ2" s="59">
        <v>1</v>
      </c>
      <c r="AK2" s="50">
        <f ca="1">VLOOKUP(AX2,$U:$AG,13)</f>
        <v>2000</v>
      </c>
      <c r="AL2" s="51">
        <f t="shared" ref="AL2:AV6" ca="1" si="3">VLOOKUP(AY2,$U:$AG,13)</f>
        <v>6000</v>
      </c>
      <c r="AM2" s="51">
        <f t="shared" ca="1" si="3"/>
        <v>1000</v>
      </c>
      <c r="AN2" s="51">
        <f t="shared" ca="1" si="3"/>
        <v>6000</v>
      </c>
      <c r="AO2" s="51">
        <f t="shared" ca="1" si="3"/>
        <v>1000</v>
      </c>
      <c r="AP2" s="51">
        <f t="shared" ca="1" si="3"/>
        <v>6000</v>
      </c>
      <c r="AQ2" s="51">
        <f t="shared" ca="1" si="3"/>
        <v>1000</v>
      </c>
      <c r="AR2" s="51">
        <f t="shared" ca="1" si="3"/>
        <v>6000</v>
      </c>
      <c r="AS2" s="51">
        <f t="shared" ca="1" si="3"/>
        <v>1000</v>
      </c>
      <c r="AT2" s="51">
        <f t="shared" ca="1" si="3"/>
        <v>6000</v>
      </c>
      <c r="AU2" s="51">
        <f t="shared" ca="1" si="3"/>
        <v>1000</v>
      </c>
      <c r="AV2" s="52" t="str">
        <f t="shared" ca="1" si="3"/>
        <v/>
      </c>
      <c r="AX2" s="1" t="s">
        <v>8</v>
      </c>
      <c r="AY2" s="2" t="s">
        <v>13</v>
      </c>
      <c r="AZ2" s="2" t="s">
        <v>18</v>
      </c>
      <c r="BA2" s="2" t="s">
        <v>23</v>
      </c>
      <c r="BB2" s="2" t="s">
        <v>28</v>
      </c>
      <c r="BC2" s="2" t="s">
        <v>33</v>
      </c>
      <c r="BD2" s="2" t="s">
        <v>38</v>
      </c>
      <c r="BE2" s="2" t="s">
        <v>75</v>
      </c>
      <c r="BF2" s="2" t="s">
        <v>80</v>
      </c>
      <c r="BG2" s="2" t="s">
        <v>85</v>
      </c>
      <c r="BH2" s="2" t="s">
        <v>90</v>
      </c>
      <c r="BI2" s="3" t="s">
        <v>95</v>
      </c>
    </row>
    <row r="3" spans="1:61" x14ac:dyDescent="0.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6"/>
      <c r="M3" s="23"/>
      <c r="N3" s="11">
        <v>2</v>
      </c>
      <c r="O3" s="31"/>
      <c r="P3" s="13">
        <f>'CP1 - flat'!P3</f>
        <v>100</v>
      </c>
      <c r="Q3" s="13">
        <f t="shared" ref="Q3:Q61" si="4">P3*O3</f>
        <v>0</v>
      </c>
      <c r="R3" s="11" t="s">
        <v>6</v>
      </c>
      <c r="S3" s="13">
        <f>S1+S2*C14</f>
        <v>0</v>
      </c>
      <c r="U3" s="59" t="str">
        <f>'CP1 - flat'!U3</f>
        <v>A2</v>
      </c>
      <c r="V3" s="11" t="b">
        <f t="shared" ref="V3:V61" ca="1" si="5">NOT(ISBLANK(INDIRECT("'AgQuality'!" &amp; U3)))</f>
        <v>1</v>
      </c>
      <c r="W3" s="59">
        <f t="shared" ref="W3:W61" ca="1" si="6">INDIRECT("'AgQuality'!" &amp; U3)</f>
        <v>2</v>
      </c>
      <c r="X3" s="59">
        <f t="shared" ref="X3:X61" ca="1" si="7">INDIRECT(U3)</f>
        <v>0</v>
      </c>
      <c r="Y3" s="59">
        <f t="shared" ca="1" si="0"/>
        <v>1</v>
      </c>
      <c r="Z3" s="59" t="b">
        <f t="shared" si="1"/>
        <v>0</v>
      </c>
      <c r="AA3" s="14">
        <f t="shared" ref="AA3:AA61" ca="1" si="8">(1-X3)*W3*1000</f>
        <v>2000</v>
      </c>
      <c r="AB3" s="14">
        <f t="shared" ca="1" si="2"/>
        <v>0</v>
      </c>
      <c r="AC3" s="14">
        <f t="shared" ref="AC3:AC61" si="9">$S$3</f>
        <v>0</v>
      </c>
      <c r="AD3" s="14">
        <f t="shared" ref="AD3:AD61" ca="1" si="10">AA3+AB3+AC3</f>
        <v>2000</v>
      </c>
      <c r="AE3" s="14">
        <f t="shared" ref="AE3:AG61" ca="1" si="11">IF($V3,AB3,"")</f>
        <v>0</v>
      </c>
      <c r="AF3" s="14">
        <f t="shared" ca="1" si="11"/>
        <v>0</v>
      </c>
      <c r="AG3" s="14">
        <f t="shared" ca="1" si="11"/>
        <v>2000</v>
      </c>
      <c r="AH3" s="11" t="s">
        <v>54</v>
      </c>
      <c r="AI3" s="16">
        <f ca="1">AI1-AI2</f>
        <v>209000</v>
      </c>
      <c r="AJ3" s="59">
        <v>2</v>
      </c>
      <c r="AK3" s="53">
        <f t="shared" ref="AK3:AK6" ca="1" si="12">VLOOKUP(AX3,$U:$AG,13)</f>
        <v>2000</v>
      </c>
      <c r="AL3" s="54">
        <f t="shared" ca="1" si="3"/>
        <v>7000</v>
      </c>
      <c r="AM3" s="54">
        <f t="shared" ca="1" si="3"/>
        <v>2000</v>
      </c>
      <c r="AN3" s="54">
        <f t="shared" ca="1" si="3"/>
        <v>7000</v>
      </c>
      <c r="AO3" s="54">
        <f t="shared" ca="1" si="3"/>
        <v>2000</v>
      </c>
      <c r="AP3" s="54">
        <f t="shared" ca="1" si="3"/>
        <v>7000</v>
      </c>
      <c r="AQ3" s="54">
        <f t="shared" ca="1" si="3"/>
        <v>2000</v>
      </c>
      <c r="AR3" s="54">
        <f t="shared" ca="1" si="3"/>
        <v>7000</v>
      </c>
      <c r="AS3" s="54">
        <f t="shared" ca="1" si="3"/>
        <v>2000</v>
      </c>
      <c r="AT3" s="54">
        <f t="shared" ca="1" si="3"/>
        <v>7000</v>
      </c>
      <c r="AU3" s="54">
        <f t="shared" ca="1" si="3"/>
        <v>2000</v>
      </c>
      <c r="AV3" s="55" t="str">
        <f t="shared" ca="1" si="3"/>
        <v/>
      </c>
      <c r="AX3" s="4" t="s">
        <v>9</v>
      </c>
      <c r="AY3" s="5" t="s">
        <v>14</v>
      </c>
      <c r="AZ3" s="5" t="s">
        <v>19</v>
      </c>
      <c r="BA3" s="5" t="s">
        <v>24</v>
      </c>
      <c r="BB3" s="5" t="s">
        <v>29</v>
      </c>
      <c r="BC3" s="5" t="s">
        <v>34</v>
      </c>
      <c r="BD3" s="5" t="s">
        <v>39</v>
      </c>
      <c r="BE3" s="5" t="s">
        <v>76</v>
      </c>
      <c r="BF3" s="5" t="s">
        <v>81</v>
      </c>
      <c r="BG3" s="5" t="s">
        <v>86</v>
      </c>
      <c r="BH3" s="5" t="s">
        <v>91</v>
      </c>
      <c r="BI3" s="6" t="s">
        <v>96</v>
      </c>
    </row>
    <row r="4" spans="1:61" x14ac:dyDescent="0.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6"/>
      <c r="M4" s="23"/>
      <c r="N4" s="11">
        <v>3</v>
      </c>
      <c r="O4" s="31"/>
      <c r="P4" s="13">
        <f>'CP1 - flat'!P4</f>
        <v>200</v>
      </c>
      <c r="Q4" s="13">
        <f t="shared" si="4"/>
        <v>0</v>
      </c>
      <c r="U4" s="59" t="str">
        <f>'CP1 - flat'!U4</f>
        <v>A3</v>
      </c>
      <c r="V4" s="11" t="b">
        <f t="shared" ca="1" si="5"/>
        <v>1</v>
      </c>
      <c r="W4" s="59">
        <f t="shared" ca="1" si="6"/>
        <v>3</v>
      </c>
      <c r="X4" s="59">
        <f t="shared" ca="1" si="7"/>
        <v>0</v>
      </c>
      <c r="Y4" s="59">
        <f t="shared" ca="1" si="0"/>
        <v>0</v>
      </c>
      <c r="Z4" s="59" t="b">
        <f t="shared" si="1"/>
        <v>0</v>
      </c>
      <c r="AA4" s="14">
        <f t="shared" ca="1" si="8"/>
        <v>3000</v>
      </c>
      <c r="AB4" s="14">
        <f t="shared" ca="1" si="2"/>
        <v>0</v>
      </c>
      <c r="AC4" s="14">
        <f t="shared" si="9"/>
        <v>0</v>
      </c>
      <c r="AD4" s="14">
        <f t="shared" ca="1" si="10"/>
        <v>3000</v>
      </c>
      <c r="AE4" s="14">
        <f t="shared" ca="1" si="11"/>
        <v>0</v>
      </c>
      <c r="AF4" s="14">
        <f t="shared" ca="1" si="11"/>
        <v>0</v>
      </c>
      <c r="AG4" s="14">
        <f t="shared" ca="1" si="11"/>
        <v>3000</v>
      </c>
      <c r="AJ4" s="59">
        <v>3</v>
      </c>
      <c r="AK4" s="53">
        <f t="shared" ca="1" si="12"/>
        <v>3000</v>
      </c>
      <c r="AL4" s="54">
        <f t="shared" ca="1" si="3"/>
        <v>8000</v>
      </c>
      <c r="AM4" s="54">
        <f t="shared" ca="1" si="3"/>
        <v>3000</v>
      </c>
      <c r="AN4" s="54">
        <f t="shared" ca="1" si="3"/>
        <v>8000</v>
      </c>
      <c r="AO4" s="54">
        <f t="shared" ca="1" si="3"/>
        <v>3000</v>
      </c>
      <c r="AP4" s="54">
        <f t="shared" ca="1" si="3"/>
        <v>8000</v>
      </c>
      <c r="AQ4" s="54">
        <f t="shared" ca="1" si="3"/>
        <v>3000</v>
      </c>
      <c r="AR4" s="54">
        <f t="shared" ca="1" si="3"/>
        <v>8000</v>
      </c>
      <c r="AS4" s="54">
        <f t="shared" ca="1" si="3"/>
        <v>3000</v>
      </c>
      <c r="AT4" s="54">
        <f t="shared" ca="1" si="3"/>
        <v>8000</v>
      </c>
      <c r="AU4" s="54">
        <f t="shared" ca="1" si="3"/>
        <v>3000</v>
      </c>
      <c r="AV4" s="55" t="str">
        <f t="shared" ca="1" si="3"/>
        <v/>
      </c>
      <c r="AX4" s="4" t="s">
        <v>10</v>
      </c>
      <c r="AY4" s="5" t="s">
        <v>15</v>
      </c>
      <c r="AZ4" s="5" t="s">
        <v>20</v>
      </c>
      <c r="BA4" s="5" t="s">
        <v>25</v>
      </c>
      <c r="BB4" s="5" t="s">
        <v>30</v>
      </c>
      <c r="BC4" s="5" t="s">
        <v>35</v>
      </c>
      <c r="BD4" s="5" t="s">
        <v>40</v>
      </c>
      <c r="BE4" s="5" t="s">
        <v>77</v>
      </c>
      <c r="BF4" s="5" t="s">
        <v>82</v>
      </c>
      <c r="BG4" s="5" t="s">
        <v>87</v>
      </c>
      <c r="BH4" s="5" t="s">
        <v>92</v>
      </c>
      <c r="BI4" s="6" t="s">
        <v>97</v>
      </c>
    </row>
    <row r="5" spans="1:61" ht="18.899999999999999" thickBot="1" x14ac:dyDescent="0.55000000000000004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9"/>
      <c r="M5" s="23"/>
      <c r="N5" s="11">
        <v>4</v>
      </c>
      <c r="O5" s="31"/>
      <c r="P5" s="13">
        <f>'CP1 - flat'!P5</f>
        <v>400</v>
      </c>
      <c r="Q5" s="13">
        <f t="shared" si="4"/>
        <v>0</v>
      </c>
      <c r="U5" s="59" t="str">
        <f>'CP1 - flat'!U5</f>
        <v>A4</v>
      </c>
      <c r="V5" s="11" t="b">
        <f t="shared" ca="1" si="5"/>
        <v>1</v>
      </c>
      <c r="W5" s="59">
        <f t="shared" ca="1" si="6"/>
        <v>4</v>
      </c>
      <c r="X5" s="59">
        <f t="shared" ca="1" si="7"/>
        <v>0</v>
      </c>
      <c r="Y5" s="59">
        <f t="shared" ca="1" si="0"/>
        <v>0</v>
      </c>
      <c r="Z5" s="59" t="b">
        <f t="shared" si="1"/>
        <v>0</v>
      </c>
      <c r="AA5" s="14">
        <f t="shared" ca="1" si="8"/>
        <v>4000</v>
      </c>
      <c r="AB5" s="14">
        <f t="shared" ca="1" si="2"/>
        <v>0</v>
      </c>
      <c r="AC5" s="14">
        <f t="shared" si="9"/>
        <v>0</v>
      </c>
      <c r="AD5" s="14">
        <f t="shared" ca="1" si="10"/>
        <v>4000</v>
      </c>
      <c r="AE5" s="14">
        <f t="shared" ca="1" si="11"/>
        <v>0</v>
      </c>
      <c r="AF5" s="14">
        <f t="shared" ca="1" si="11"/>
        <v>0</v>
      </c>
      <c r="AG5" s="14">
        <f t="shared" ca="1" si="11"/>
        <v>4000</v>
      </c>
      <c r="AH5" s="11" t="s">
        <v>102</v>
      </c>
      <c r="AI5" s="13">
        <f ca="1">SUM(AF:AF)</f>
        <v>0</v>
      </c>
      <c r="AJ5" s="59">
        <v>4</v>
      </c>
      <c r="AK5" s="53">
        <f t="shared" ca="1" si="12"/>
        <v>4000</v>
      </c>
      <c r="AL5" s="54">
        <f t="shared" ca="1" si="3"/>
        <v>9000</v>
      </c>
      <c r="AM5" s="54">
        <f t="shared" ca="1" si="3"/>
        <v>4000</v>
      </c>
      <c r="AN5" s="54">
        <f t="shared" ca="1" si="3"/>
        <v>9000</v>
      </c>
      <c r="AO5" s="54">
        <f t="shared" ca="1" si="3"/>
        <v>4000</v>
      </c>
      <c r="AP5" s="54">
        <f t="shared" ca="1" si="3"/>
        <v>9000</v>
      </c>
      <c r="AQ5" s="54">
        <f t="shared" ca="1" si="3"/>
        <v>4000</v>
      </c>
      <c r="AR5" s="54">
        <f t="shared" ca="1" si="3"/>
        <v>9000</v>
      </c>
      <c r="AS5" s="54">
        <f t="shared" ca="1" si="3"/>
        <v>4000</v>
      </c>
      <c r="AT5" s="54">
        <f t="shared" ca="1" si="3"/>
        <v>9000</v>
      </c>
      <c r="AU5" s="54">
        <f t="shared" ca="1" si="3"/>
        <v>4000</v>
      </c>
      <c r="AV5" s="55" t="str">
        <f t="shared" ca="1" si="3"/>
        <v/>
      </c>
      <c r="AX5" s="4" t="s">
        <v>11</v>
      </c>
      <c r="AY5" s="5" t="s">
        <v>16</v>
      </c>
      <c r="AZ5" s="5" t="s">
        <v>21</v>
      </c>
      <c r="BA5" s="5" t="s">
        <v>26</v>
      </c>
      <c r="BB5" s="5" t="s">
        <v>31</v>
      </c>
      <c r="BC5" s="5" t="s">
        <v>36</v>
      </c>
      <c r="BD5" s="5" t="s">
        <v>41</v>
      </c>
      <c r="BE5" s="5" t="s">
        <v>78</v>
      </c>
      <c r="BF5" s="5" t="s">
        <v>83</v>
      </c>
      <c r="BG5" s="5" t="s">
        <v>88</v>
      </c>
      <c r="BH5" s="5" t="s">
        <v>93</v>
      </c>
      <c r="BI5" s="6" t="s">
        <v>98</v>
      </c>
    </row>
    <row r="6" spans="1:61" ht="18.899999999999999" thickBot="1" x14ac:dyDescent="0.55000000000000004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N6" s="11">
        <v>5</v>
      </c>
      <c r="O6" s="31"/>
      <c r="P6" s="13">
        <f>'CP1 - flat'!P6</f>
        <v>800</v>
      </c>
      <c r="Q6" s="13">
        <f t="shared" si="4"/>
        <v>0</v>
      </c>
      <c r="U6" s="59" t="str">
        <f>'CP1 - flat'!U6</f>
        <v>A5</v>
      </c>
      <c r="V6" s="11" t="b">
        <f t="shared" ca="1" si="5"/>
        <v>0</v>
      </c>
      <c r="W6" s="59">
        <f t="shared" ca="1" si="6"/>
        <v>0</v>
      </c>
      <c r="X6" s="59">
        <f t="shared" ca="1" si="7"/>
        <v>0</v>
      </c>
      <c r="Y6" s="59">
        <f t="shared" ca="1" si="0"/>
        <v>0</v>
      </c>
      <c r="Z6" s="59" t="b">
        <f t="shared" si="1"/>
        <v>0</v>
      </c>
      <c r="AA6" s="14">
        <f t="shared" ca="1" si="8"/>
        <v>0</v>
      </c>
      <c r="AB6" s="14">
        <f t="shared" ca="1" si="2"/>
        <v>0</v>
      </c>
      <c r="AC6" s="14">
        <f t="shared" si="9"/>
        <v>0</v>
      </c>
      <c r="AD6" s="14">
        <f t="shared" ca="1" si="10"/>
        <v>0</v>
      </c>
      <c r="AE6" s="14" t="str">
        <f t="shared" ca="1" si="11"/>
        <v/>
      </c>
      <c r="AF6" s="14" t="str">
        <f t="shared" ca="1" si="11"/>
        <v/>
      </c>
      <c r="AG6" s="14" t="str">
        <f t="shared" ca="1" si="11"/>
        <v/>
      </c>
      <c r="AJ6" s="59">
        <v>5</v>
      </c>
      <c r="AK6" s="56" t="str">
        <f t="shared" ca="1" si="12"/>
        <v/>
      </c>
      <c r="AL6" s="57" t="str">
        <f t="shared" ca="1" si="3"/>
        <v/>
      </c>
      <c r="AM6" s="57" t="str">
        <f t="shared" ca="1" si="3"/>
        <v/>
      </c>
      <c r="AN6" s="57" t="str">
        <f t="shared" ca="1" si="3"/>
        <v/>
      </c>
      <c r="AO6" s="57" t="str">
        <f t="shared" ca="1" si="3"/>
        <v/>
      </c>
      <c r="AP6" s="57" t="str">
        <f t="shared" ca="1" si="3"/>
        <v/>
      </c>
      <c r="AQ6" s="57" t="str">
        <f t="shared" ca="1" si="3"/>
        <v/>
      </c>
      <c r="AR6" s="57" t="str">
        <f t="shared" ca="1" si="3"/>
        <v/>
      </c>
      <c r="AS6" s="57" t="str">
        <f t="shared" ca="1" si="3"/>
        <v/>
      </c>
      <c r="AT6" s="57" t="str">
        <f t="shared" ca="1" si="3"/>
        <v/>
      </c>
      <c r="AU6" s="57" t="str">
        <f t="shared" ca="1" si="3"/>
        <v/>
      </c>
      <c r="AV6" s="58" t="str">
        <f t="shared" ca="1" si="3"/>
        <v/>
      </c>
      <c r="AX6" s="7" t="s">
        <v>12</v>
      </c>
      <c r="AY6" s="8" t="s">
        <v>17</v>
      </c>
      <c r="AZ6" s="8" t="s">
        <v>22</v>
      </c>
      <c r="BA6" s="8" t="s">
        <v>27</v>
      </c>
      <c r="BB6" s="8" t="s">
        <v>32</v>
      </c>
      <c r="BC6" s="8" t="s">
        <v>37</v>
      </c>
      <c r="BD6" s="8" t="s">
        <v>42</v>
      </c>
      <c r="BE6" s="8" t="s">
        <v>79</v>
      </c>
      <c r="BF6" s="8" t="s">
        <v>84</v>
      </c>
      <c r="BG6" s="8" t="s">
        <v>89</v>
      </c>
      <c r="BH6" s="8" t="s">
        <v>94</v>
      </c>
      <c r="BI6" s="9" t="s">
        <v>99</v>
      </c>
    </row>
    <row r="7" spans="1:61" x14ac:dyDescent="0.5">
      <c r="A7" s="80" t="s">
        <v>100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N7" s="11">
        <v>6</v>
      </c>
      <c r="O7" s="31"/>
      <c r="P7" s="13">
        <f>'CP1 - flat'!P7</f>
        <v>1600</v>
      </c>
      <c r="Q7" s="13">
        <f t="shared" si="4"/>
        <v>0</v>
      </c>
      <c r="U7" s="59" t="str">
        <f>'CP1 - flat'!U7</f>
        <v>B1</v>
      </c>
      <c r="V7" s="11" t="b">
        <f t="shared" ca="1" si="5"/>
        <v>1</v>
      </c>
      <c r="W7" s="59">
        <f t="shared" ca="1" si="6"/>
        <v>6</v>
      </c>
      <c r="X7" s="59">
        <f t="shared" ca="1" si="7"/>
        <v>0</v>
      </c>
      <c r="Y7" s="59">
        <f t="shared" ca="1" si="0"/>
        <v>1</v>
      </c>
      <c r="Z7" s="59" t="b">
        <f t="shared" si="1"/>
        <v>0</v>
      </c>
      <c r="AA7" s="14">
        <f t="shared" ca="1" si="8"/>
        <v>6000</v>
      </c>
      <c r="AB7" s="14">
        <f t="shared" ca="1" si="2"/>
        <v>0</v>
      </c>
      <c r="AC7" s="14">
        <f t="shared" si="9"/>
        <v>0</v>
      </c>
      <c r="AD7" s="14">
        <f t="shared" ca="1" si="10"/>
        <v>6000</v>
      </c>
      <c r="AE7" s="14">
        <f t="shared" ca="1" si="11"/>
        <v>0</v>
      </c>
      <c r="AF7" s="14">
        <f t="shared" ca="1" si="11"/>
        <v>0</v>
      </c>
      <c r="AG7" s="14">
        <f t="shared" ca="1" si="11"/>
        <v>6000</v>
      </c>
      <c r="AK7" s="81" t="s">
        <v>125</v>
      </c>
      <c r="AL7" s="81"/>
      <c r="AM7" s="81"/>
      <c r="AN7" s="81"/>
      <c r="AO7" s="81"/>
      <c r="AP7" s="81"/>
      <c r="AQ7" s="81"/>
      <c r="AR7" s="81"/>
      <c r="AS7" s="81"/>
      <c r="AT7" s="81"/>
      <c r="AU7" s="81"/>
      <c r="AV7" s="81"/>
    </row>
    <row r="8" spans="1:61" x14ac:dyDescent="0.5">
      <c r="A8" s="11" t="s">
        <v>48</v>
      </c>
      <c r="N8" s="11">
        <v>7</v>
      </c>
      <c r="O8" s="31"/>
      <c r="P8" s="13">
        <f>'CP1 - flat'!P8</f>
        <v>2400</v>
      </c>
      <c r="Q8" s="13">
        <f t="shared" si="4"/>
        <v>0</v>
      </c>
      <c r="U8" s="59" t="str">
        <f>'CP1 - flat'!U8</f>
        <v>B2</v>
      </c>
      <c r="V8" s="11" t="b">
        <f t="shared" ca="1" si="5"/>
        <v>1</v>
      </c>
      <c r="W8" s="59">
        <f t="shared" ca="1" si="6"/>
        <v>7</v>
      </c>
      <c r="X8" s="59">
        <f t="shared" ca="1" si="7"/>
        <v>0</v>
      </c>
      <c r="Y8" s="59">
        <f t="shared" ca="1" si="0"/>
        <v>0</v>
      </c>
      <c r="Z8" s="59" t="b">
        <f t="shared" si="1"/>
        <v>0</v>
      </c>
      <c r="AA8" s="14">
        <f t="shared" ca="1" si="8"/>
        <v>7000</v>
      </c>
      <c r="AB8" s="14">
        <f t="shared" ca="1" si="2"/>
        <v>0</v>
      </c>
      <c r="AC8" s="14">
        <f t="shared" si="9"/>
        <v>0</v>
      </c>
      <c r="AD8" s="14">
        <f t="shared" ca="1" si="10"/>
        <v>7000</v>
      </c>
      <c r="AE8" s="14">
        <f t="shared" ca="1" si="11"/>
        <v>0</v>
      </c>
      <c r="AF8" s="14">
        <f t="shared" ca="1" si="11"/>
        <v>0</v>
      </c>
      <c r="AG8" s="14">
        <f t="shared" ca="1" si="11"/>
        <v>7000</v>
      </c>
      <c r="AK8" s="60"/>
    </row>
    <row r="9" spans="1:61" x14ac:dyDescent="0.5">
      <c r="A9" s="11" t="s">
        <v>105</v>
      </c>
      <c r="N9" s="11">
        <v>8</v>
      </c>
      <c r="O9" s="31"/>
      <c r="P9" s="13">
        <f>'CP1 - flat'!P9</f>
        <v>3200</v>
      </c>
      <c r="Q9" s="13">
        <f t="shared" si="4"/>
        <v>0</v>
      </c>
      <c r="U9" s="59" t="str">
        <f>'CP1 - flat'!U9</f>
        <v>B3</v>
      </c>
      <c r="V9" s="11" t="b">
        <f t="shared" ca="1" si="5"/>
        <v>1</v>
      </c>
      <c r="W9" s="59">
        <f t="shared" ca="1" si="6"/>
        <v>8</v>
      </c>
      <c r="X9" s="59">
        <f t="shared" ca="1" si="7"/>
        <v>0</v>
      </c>
      <c r="Y9" s="59">
        <f t="shared" ca="1" si="0"/>
        <v>0</v>
      </c>
      <c r="Z9" s="59" t="b">
        <f t="shared" si="1"/>
        <v>0</v>
      </c>
      <c r="AA9" s="14">
        <f t="shared" ca="1" si="8"/>
        <v>8000</v>
      </c>
      <c r="AB9" s="14">
        <f t="shared" ca="1" si="2"/>
        <v>0</v>
      </c>
      <c r="AC9" s="14">
        <f t="shared" si="9"/>
        <v>0</v>
      </c>
      <c r="AD9" s="14">
        <f t="shared" ca="1" si="10"/>
        <v>8000</v>
      </c>
      <c r="AE9" s="14">
        <f t="shared" ca="1" si="11"/>
        <v>0</v>
      </c>
      <c r="AF9" s="14">
        <f t="shared" ca="1" si="11"/>
        <v>0</v>
      </c>
      <c r="AG9" s="14">
        <f t="shared" ca="1" si="11"/>
        <v>8000</v>
      </c>
    </row>
    <row r="10" spans="1:61" x14ac:dyDescent="0.5">
      <c r="A10" s="11" t="str">
        <f>'CP1 - flat'!A10</f>
        <v># of farmers:</v>
      </c>
      <c r="C10" s="11">
        <f>AgQuality!C10</f>
        <v>44</v>
      </c>
      <c r="N10" s="11">
        <v>9</v>
      </c>
      <c r="O10" s="31"/>
      <c r="P10" s="13">
        <f>'CP1 - flat'!P10</f>
        <v>4000</v>
      </c>
      <c r="Q10" s="13">
        <f t="shared" si="4"/>
        <v>0</v>
      </c>
      <c r="U10" s="59" t="str">
        <f>'CP1 - flat'!U10</f>
        <v>B4</v>
      </c>
      <c r="V10" s="11" t="b">
        <f t="shared" ca="1" si="5"/>
        <v>1</v>
      </c>
      <c r="W10" s="59">
        <f t="shared" ca="1" si="6"/>
        <v>9</v>
      </c>
      <c r="X10" s="59">
        <f t="shared" ca="1" si="7"/>
        <v>0</v>
      </c>
      <c r="Y10" s="59">
        <f t="shared" ca="1" si="0"/>
        <v>0</v>
      </c>
      <c r="Z10" s="59" t="b">
        <f t="shared" si="1"/>
        <v>0</v>
      </c>
      <c r="AA10" s="14">
        <f t="shared" ca="1" si="8"/>
        <v>9000</v>
      </c>
      <c r="AB10" s="14">
        <f t="shared" ca="1" si="2"/>
        <v>0</v>
      </c>
      <c r="AC10" s="14">
        <f t="shared" si="9"/>
        <v>0</v>
      </c>
      <c r="AD10" s="14">
        <f t="shared" ca="1" si="10"/>
        <v>9000</v>
      </c>
      <c r="AE10" s="14">
        <f t="shared" ca="1" si="11"/>
        <v>0</v>
      </c>
      <c r="AF10" s="14">
        <f t="shared" ca="1" si="11"/>
        <v>0</v>
      </c>
      <c r="AG10" s="14">
        <f t="shared" ca="1" si="11"/>
        <v>9000</v>
      </c>
    </row>
    <row r="11" spans="1:61" ht="18.75" customHeight="1" x14ac:dyDescent="0.5">
      <c r="A11" s="11" t="str">
        <f>'CP1 - flat'!A11</f>
        <v># bids to accept:</v>
      </c>
      <c r="C11" s="11">
        <f>'CP1 - flat'!C11</f>
        <v>22</v>
      </c>
      <c r="N11" s="11">
        <v>10</v>
      </c>
      <c r="O11" s="31"/>
      <c r="P11" s="13">
        <f>'CP1 - flat'!P11</f>
        <v>4500</v>
      </c>
      <c r="Q11" s="13">
        <f t="shared" si="4"/>
        <v>0</v>
      </c>
      <c r="U11" s="59" t="str">
        <f>'CP1 - flat'!U11</f>
        <v>B5</v>
      </c>
      <c r="V11" s="11" t="b">
        <f t="shared" ca="1" si="5"/>
        <v>0</v>
      </c>
      <c r="W11" s="59">
        <f t="shared" ca="1" si="6"/>
        <v>0</v>
      </c>
      <c r="X11" s="59">
        <f t="shared" ca="1" si="7"/>
        <v>0</v>
      </c>
      <c r="Y11" s="59">
        <f t="shared" ca="1" si="0"/>
        <v>0</v>
      </c>
      <c r="Z11" s="59" t="b">
        <f t="shared" si="1"/>
        <v>0</v>
      </c>
      <c r="AA11" s="14">
        <f t="shared" ca="1" si="8"/>
        <v>0</v>
      </c>
      <c r="AB11" s="14">
        <f t="shared" ca="1" si="2"/>
        <v>0</v>
      </c>
      <c r="AC11" s="14">
        <f t="shared" si="9"/>
        <v>0</v>
      </c>
      <c r="AD11" s="14">
        <f t="shared" ca="1" si="10"/>
        <v>0</v>
      </c>
      <c r="AE11" s="14" t="str">
        <f t="shared" ca="1" si="11"/>
        <v/>
      </c>
      <c r="AF11" s="14" t="str">
        <f t="shared" ca="1" si="11"/>
        <v/>
      </c>
      <c r="AG11" s="14" t="str">
        <f t="shared" ca="1" si="11"/>
        <v/>
      </c>
    </row>
    <row r="12" spans="1:61" x14ac:dyDescent="0.5">
      <c r="A12" s="11" t="str">
        <f>'CP1 - flat'!A12</f>
        <v>Base cons pmnt</v>
      </c>
      <c r="C12" s="12">
        <f>'CP1 - flat'!C12</f>
        <v>2000</v>
      </c>
      <c r="D12" s="12"/>
      <c r="E12" s="12"/>
      <c r="F12" s="12"/>
      <c r="G12" s="12"/>
      <c r="H12" s="12"/>
      <c r="N12" s="11">
        <v>11</v>
      </c>
      <c r="O12" s="31"/>
      <c r="P12" s="13">
        <f>'CP1 - flat'!P12</f>
        <v>4700</v>
      </c>
      <c r="Q12" s="13">
        <f t="shared" si="4"/>
        <v>0</v>
      </c>
      <c r="U12" s="59" t="str">
        <f>'CP1 - flat'!U12</f>
        <v>C1</v>
      </c>
      <c r="V12" s="11" t="b">
        <f t="shared" ca="1" si="5"/>
        <v>1</v>
      </c>
      <c r="W12" s="59">
        <f t="shared" ca="1" si="6"/>
        <v>1</v>
      </c>
      <c r="X12" s="59">
        <f t="shared" ca="1" si="7"/>
        <v>0</v>
      </c>
      <c r="Y12" s="59">
        <f t="shared" ca="1" si="0"/>
        <v>0</v>
      </c>
      <c r="Z12" s="59" t="b">
        <f t="shared" si="1"/>
        <v>0</v>
      </c>
      <c r="AA12" s="14">
        <f t="shared" ca="1" si="8"/>
        <v>1000</v>
      </c>
      <c r="AB12" s="14">
        <f t="shared" ca="1" si="2"/>
        <v>0</v>
      </c>
      <c r="AC12" s="14">
        <f t="shared" si="9"/>
        <v>0</v>
      </c>
      <c r="AD12" s="14">
        <f t="shared" ca="1" si="10"/>
        <v>1000</v>
      </c>
      <c r="AE12" s="14">
        <f t="shared" ca="1" si="11"/>
        <v>0</v>
      </c>
      <c r="AF12" s="14">
        <f t="shared" ca="1" si="11"/>
        <v>0</v>
      </c>
      <c r="AG12" s="14">
        <f t="shared" ca="1" si="11"/>
        <v>1000</v>
      </c>
    </row>
    <row r="13" spans="1:61" x14ac:dyDescent="0.5">
      <c r="A13" s="11" t="str">
        <f>'CP1 - flat'!A13</f>
        <v>Border bonus</v>
      </c>
      <c r="C13" s="12"/>
      <c r="D13" s="12"/>
      <c r="E13" s="12"/>
      <c r="F13" s="12"/>
      <c r="G13" s="12"/>
      <c r="H13" s="12"/>
      <c r="N13" s="11">
        <v>12</v>
      </c>
      <c r="O13" s="31"/>
      <c r="P13" s="13">
        <f>'CP1 - flat'!P13</f>
        <v>4800</v>
      </c>
      <c r="Q13" s="13">
        <f t="shared" si="4"/>
        <v>0</v>
      </c>
      <c r="U13" s="59" t="str">
        <f>'CP1 - flat'!U13</f>
        <v>C2</v>
      </c>
      <c r="V13" s="11" t="b">
        <f t="shared" ca="1" si="5"/>
        <v>1</v>
      </c>
      <c r="W13" s="59">
        <f t="shared" ca="1" si="6"/>
        <v>2</v>
      </c>
      <c r="X13" s="59">
        <f t="shared" ca="1" si="7"/>
        <v>0</v>
      </c>
      <c r="Y13" s="59">
        <f t="shared" ca="1" si="0"/>
        <v>0</v>
      </c>
      <c r="Z13" s="59" t="b">
        <f t="shared" si="1"/>
        <v>0</v>
      </c>
      <c r="AA13" s="14">
        <f t="shared" ca="1" si="8"/>
        <v>2000</v>
      </c>
      <c r="AB13" s="14">
        <f t="shared" ca="1" si="2"/>
        <v>0</v>
      </c>
      <c r="AC13" s="14">
        <f t="shared" si="9"/>
        <v>0</v>
      </c>
      <c r="AD13" s="14">
        <f t="shared" ca="1" si="10"/>
        <v>2000</v>
      </c>
      <c r="AE13" s="14">
        <f t="shared" ca="1" si="11"/>
        <v>0</v>
      </c>
      <c r="AF13" s="14">
        <f t="shared" ca="1" si="11"/>
        <v>0</v>
      </c>
      <c r="AG13" s="14">
        <f t="shared" ca="1" si="11"/>
        <v>2000</v>
      </c>
    </row>
    <row r="14" spans="1:61" x14ac:dyDescent="0.5">
      <c r="A14" s="11" t="str">
        <f>'CP1 - flat'!A14</f>
        <v>Megafauna survival</v>
      </c>
      <c r="C14" s="12">
        <f>'CP1 - flat'!C14</f>
        <v>3000</v>
      </c>
      <c r="D14" s="12"/>
      <c r="E14" s="12"/>
      <c r="F14" s="12"/>
      <c r="G14" s="12"/>
      <c r="H14" s="12"/>
      <c r="N14" s="11">
        <v>13</v>
      </c>
      <c r="O14" s="31"/>
      <c r="P14" s="13">
        <f>'CP1 - flat'!P14</f>
        <v>4850</v>
      </c>
      <c r="Q14" s="13">
        <f t="shared" si="4"/>
        <v>0</v>
      </c>
      <c r="U14" s="59" t="str">
        <f>'CP1 - flat'!U14</f>
        <v>C3</v>
      </c>
      <c r="V14" s="11" t="b">
        <f t="shared" ca="1" si="5"/>
        <v>1</v>
      </c>
      <c r="W14" s="59">
        <f t="shared" ca="1" si="6"/>
        <v>3</v>
      </c>
      <c r="X14" s="59">
        <f t="shared" ca="1" si="7"/>
        <v>0</v>
      </c>
      <c r="Y14" s="59">
        <f t="shared" ca="1" si="0"/>
        <v>0</v>
      </c>
      <c r="Z14" s="59" t="b">
        <f t="shared" si="1"/>
        <v>0</v>
      </c>
      <c r="AA14" s="14">
        <f t="shared" ca="1" si="8"/>
        <v>3000</v>
      </c>
      <c r="AB14" s="14">
        <f t="shared" ca="1" si="2"/>
        <v>0</v>
      </c>
      <c r="AC14" s="14">
        <f t="shared" si="9"/>
        <v>0</v>
      </c>
      <c r="AD14" s="14">
        <f t="shared" ca="1" si="10"/>
        <v>3000</v>
      </c>
      <c r="AE14" s="14">
        <f t="shared" ca="1" si="11"/>
        <v>0</v>
      </c>
      <c r="AF14" s="14">
        <f t="shared" ca="1" si="11"/>
        <v>0</v>
      </c>
      <c r="AG14" s="14">
        <f t="shared" ca="1" si="11"/>
        <v>3000</v>
      </c>
    </row>
    <row r="15" spans="1:61" x14ac:dyDescent="0.5">
      <c r="A15" s="18" t="str">
        <f>'CP1 - flat'!A15</f>
        <v>Corridor bonus</v>
      </c>
      <c r="B15" s="17"/>
      <c r="C15" s="12">
        <v>3000</v>
      </c>
      <c r="D15" s="12"/>
      <c r="E15" s="12"/>
      <c r="F15" s="12"/>
      <c r="G15" s="12"/>
      <c r="H15" s="12"/>
      <c r="N15" s="11">
        <v>14</v>
      </c>
      <c r="O15" s="31"/>
      <c r="P15" s="13">
        <f>'CP1 - flat'!P15</f>
        <v>4900</v>
      </c>
      <c r="Q15" s="13">
        <f t="shared" si="4"/>
        <v>0</v>
      </c>
      <c r="U15" s="59" t="str">
        <f>'CP1 - flat'!U15</f>
        <v>C4</v>
      </c>
      <c r="V15" s="11" t="b">
        <f t="shared" ca="1" si="5"/>
        <v>1</v>
      </c>
      <c r="W15" s="59">
        <f t="shared" ca="1" si="6"/>
        <v>4</v>
      </c>
      <c r="X15" s="59">
        <f t="shared" ca="1" si="7"/>
        <v>0</v>
      </c>
      <c r="Y15" s="59">
        <f t="shared" ca="1" si="0"/>
        <v>0</v>
      </c>
      <c r="Z15" s="59" t="b">
        <f t="shared" si="1"/>
        <v>0</v>
      </c>
      <c r="AA15" s="14">
        <f t="shared" ca="1" si="8"/>
        <v>4000</v>
      </c>
      <c r="AB15" s="14">
        <f t="shared" ca="1" si="2"/>
        <v>0</v>
      </c>
      <c r="AC15" s="14">
        <f t="shared" si="9"/>
        <v>0</v>
      </c>
      <c r="AD15" s="14">
        <f t="shared" ca="1" si="10"/>
        <v>4000</v>
      </c>
      <c r="AE15" s="14">
        <f t="shared" ca="1" si="11"/>
        <v>0</v>
      </c>
      <c r="AF15" s="14">
        <f t="shared" ca="1" si="11"/>
        <v>0</v>
      </c>
      <c r="AG15" s="14">
        <f t="shared" ca="1" si="11"/>
        <v>4000</v>
      </c>
    </row>
    <row r="16" spans="1:61" ht="18.899999999999999" thickBot="1" x14ac:dyDescent="0.55000000000000004">
      <c r="A16" s="11" t="s">
        <v>59</v>
      </c>
      <c r="B16" s="17"/>
      <c r="M16" s="15"/>
      <c r="N16" s="11">
        <v>15</v>
      </c>
      <c r="O16" s="31"/>
      <c r="P16" s="13">
        <f>'CP1 - flat'!P16</f>
        <v>4950</v>
      </c>
      <c r="Q16" s="13">
        <f t="shared" si="4"/>
        <v>0</v>
      </c>
      <c r="U16" s="59" t="str">
        <f>'CP1 - flat'!U16</f>
        <v>C5</v>
      </c>
      <c r="V16" s="11" t="b">
        <f t="shared" ca="1" si="5"/>
        <v>0</v>
      </c>
      <c r="W16" s="59">
        <f t="shared" ca="1" si="6"/>
        <v>0</v>
      </c>
      <c r="X16" s="59">
        <f t="shared" ca="1" si="7"/>
        <v>0</v>
      </c>
      <c r="Y16" s="59">
        <f t="shared" ca="1" si="0"/>
        <v>0</v>
      </c>
      <c r="Z16" s="59" t="b">
        <f t="shared" si="1"/>
        <v>0</v>
      </c>
      <c r="AA16" s="14">
        <f t="shared" ca="1" si="8"/>
        <v>0</v>
      </c>
      <c r="AB16" s="14">
        <f t="shared" ca="1" si="2"/>
        <v>0</v>
      </c>
      <c r="AC16" s="14">
        <f t="shared" si="9"/>
        <v>0</v>
      </c>
      <c r="AD16" s="14">
        <f t="shared" ca="1" si="10"/>
        <v>0</v>
      </c>
      <c r="AE16" s="14" t="str">
        <f t="shared" ca="1" si="11"/>
        <v/>
      </c>
      <c r="AF16" s="14" t="str">
        <f t="shared" ca="1" si="11"/>
        <v/>
      </c>
      <c r="AG16" s="14" t="str">
        <f t="shared" ca="1" si="11"/>
        <v/>
      </c>
    </row>
    <row r="17" spans="1:33" ht="18.899999999999999" thickBot="1" x14ac:dyDescent="0.55000000000000004">
      <c r="A17" s="28" t="s">
        <v>101</v>
      </c>
      <c r="B17" s="28"/>
      <c r="C17" s="29"/>
      <c r="N17" s="11">
        <v>16</v>
      </c>
      <c r="O17" s="31"/>
      <c r="P17" s="13">
        <f>'CP1 - flat'!P17</f>
        <v>5000</v>
      </c>
      <c r="Q17" s="13">
        <f t="shared" si="4"/>
        <v>0</v>
      </c>
      <c r="U17" s="59" t="str">
        <f>'CP1 - flat'!U17</f>
        <v>D1</v>
      </c>
      <c r="V17" s="11" t="b">
        <f t="shared" ca="1" si="5"/>
        <v>1</v>
      </c>
      <c r="W17" s="59">
        <f t="shared" ca="1" si="6"/>
        <v>6</v>
      </c>
      <c r="X17" s="59">
        <f t="shared" ca="1" si="7"/>
        <v>0</v>
      </c>
      <c r="Y17" s="59">
        <f t="shared" ca="1" si="0"/>
        <v>0</v>
      </c>
      <c r="Z17" s="59" t="b">
        <f t="shared" si="1"/>
        <v>0</v>
      </c>
      <c r="AA17" s="14">
        <f t="shared" ca="1" si="8"/>
        <v>6000</v>
      </c>
      <c r="AB17" s="14">
        <f t="shared" ca="1" si="2"/>
        <v>0</v>
      </c>
      <c r="AC17" s="14">
        <f t="shared" si="9"/>
        <v>0</v>
      </c>
      <c r="AD17" s="14">
        <f t="shared" ca="1" si="10"/>
        <v>6000</v>
      </c>
      <c r="AE17" s="14">
        <f t="shared" ca="1" si="11"/>
        <v>0</v>
      </c>
      <c r="AF17" s="14">
        <f t="shared" ca="1" si="11"/>
        <v>0</v>
      </c>
      <c r="AG17" s="14">
        <f t="shared" ca="1" si="11"/>
        <v>6000</v>
      </c>
    </row>
    <row r="18" spans="1:33" ht="18.899999999999999" thickBot="1" x14ac:dyDescent="0.55000000000000004">
      <c r="A18" s="11" t="s">
        <v>103</v>
      </c>
      <c r="C18" s="15">
        <f ca="1">C17*RAND()+0.5</f>
        <v>0.5</v>
      </c>
      <c r="D18" s="11" t="s">
        <v>58</v>
      </c>
      <c r="F18" s="29"/>
      <c r="G18" s="11" t="s">
        <v>73</v>
      </c>
      <c r="H18" s="15"/>
      <c r="M18" s="15"/>
      <c r="N18" s="11">
        <v>17</v>
      </c>
      <c r="O18" s="31"/>
      <c r="P18" s="13">
        <f>'CP1 - flat'!P18</f>
        <v>5000</v>
      </c>
      <c r="Q18" s="13">
        <f t="shared" si="4"/>
        <v>0</v>
      </c>
      <c r="U18" s="59" t="str">
        <f>'CP1 - flat'!U18</f>
        <v>D2</v>
      </c>
      <c r="V18" s="11" t="b">
        <f t="shared" ca="1" si="5"/>
        <v>1</v>
      </c>
      <c r="W18" s="59">
        <f t="shared" ca="1" si="6"/>
        <v>7</v>
      </c>
      <c r="X18" s="59">
        <f t="shared" ca="1" si="7"/>
        <v>0</v>
      </c>
      <c r="Y18" s="59">
        <f t="shared" ca="1" si="0"/>
        <v>0</v>
      </c>
      <c r="Z18" s="59" t="b">
        <f t="shared" si="1"/>
        <v>0</v>
      </c>
      <c r="AA18" s="14">
        <f t="shared" ca="1" si="8"/>
        <v>7000</v>
      </c>
      <c r="AB18" s="14">
        <f t="shared" ca="1" si="2"/>
        <v>0</v>
      </c>
      <c r="AC18" s="14">
        <f t="shared" si="9"/>
        <v>0</v>
      </c>
      <c r="AD18" s="14">
        <f t="shared" ca="1" si="10"/>
        <v>7000</v>
      </c>
      <c r="AE18" s="14">
        <f t="shared" ca="1" si="11"/>
        <v>0</v>
      </c>
      <c r="AF18" s="14">
        <f t="shared" ca="1" si="11"/>
        <v>0</v>
      </c>
      <c r="AG18" s="14">
        <f t="shared" ca="1" si="11"/>
        <v>7000</v>
      </c>
    </row>
    <row r="19" spans="1:33" ht="18.899999999999999" thickBot="1" x14ac:dyDescent="0.55000000000000004">
      <c r="A19" s="11" t="s">
        <v>104</v>
      </c>
      <c r="N19" s="11">
        <v>18</v>
      </c>
      <c r="O19" s="31"/>
      <c r="P19" s="13">
        <f>'CP1 - flat'!P19</f>
        <v>5000</v>
      </c>
      <c r="Q19" s="13">
        <f t="shared" si="4"/>
        <v>0</v>
      </c>
      <c r="U19" s="59" t="str">
        <f>'CP1 - flat'!U19</f>
        <v>D3</v>
      </c>
      <c r="V19" s="11" t="b">
        <f t="shared" ca="1" si="5"/>
        <v>1</v>
      </c>
      <c r="W19" s="59">
        <f t="shared" ca="1" si="6"/>
        <v>8</v>
      </c>
      <c r="X19" s="59">
        <f t="shared" ca="1" si="7"/>
        <v>0</v>
      </c>
      <c r="Y19" s="59">
        <f t="shared" ca="1" si="0"/>
        <v>0</v>
      </c>
      <c r="Z19" s="59" t="b">
        <f t="shared" si="1"/>
        <v>0</v>
      </c>
      <c r="AA19" s="14">
        <f t="shared" ca="1" si="8"/>
        <v>8000</v>
      </c>
      <c r="AB19" s="14">
        <f t="shared" ca="1" si="2"/>
        <v>0</v>
      </c>
      <c r="AC19" s="14">
        <f t="shared" si="9"/>
        <v>0</v>
      </c>
      <c r="AD19" s="14">
        <f t="shared" ca="1" si="10"/>
        <v>8000</v>
      </c>
      <c r="AE19" s="14">
        <f t="shared" ca="1" si="11"/>
        <v>0</v>
      </c>
      <c r="AF19" s="14">
        <f t="shared" ca="1" si="11"/>
        <v>0</v>
      </c>
      <c r="AG19" s="14">
        <f t="shared" ca="1" si="11"/>
        <v>8000</v>
      </c>
    </row>
    <row r="20" spans="1:33" x14ac:dyDescent="0.5">
      <c r="A20" s="30"/>
      <c r="B20" s="15"/>
      <c r="D20" s="15"/>
      <c r="E20" s="15"/>
      <c r="F20" s="15"/>
      <c r="G20" s="15"/>
      <c r="H20" s="15"/>
      <c r="I20" s="15"/>
      <c r="J20" s="15"/>
      <c r="K20" s="15"/>
      <c r="L20" s="15"/>
      <c r="N20" s="11">
        <v>19</v>
      </c>
      <c r="O20" s="31"/>
      <c r="P20" s="13">
        <f>'CP1 - flat'!P20</f>
        <v>5000</v>
      </c>
      <c r="Q20" s="13">
        <f t="shared" si="4"/>
        <v>0</v>
      </c>
      <c r="U20" s="59" t="str">
        <f>'CP1 - flat'!U20</f>
        <v>D4</v>
      </c>
      <c r="V20" s="11" t="b">
        <f t="shared" ca="1" si="5"/>
        <v>1</v>
      </c>
      <c r="W20" s="59">
        <f t="shared" ca="1" si="6"/>
        <v>9</v>
      </c>
      <c r="X20" s="59">
        <f t="shared" ca="1" si="7"/>
        <v>0</v>
      </c>
      <c r="Y20" s="59">
        <f t="shared" ca="1" si="0"/>
        <v>0</v>
      </c>
      <c r="Z20" s="59" t="b">
        <f t="shared" si="1"/>
        <v>0</v>
      </c>
      <c r="AA20" s="14">
        <f t="shared" ca="1" si="8"/>
        <v>9000</v>
      </c>
      <c r="AB20" s="14">
        <f t="shared" ca="1" si="2"/>
        <v>0</v>
      </c>
      <c r="AC20" s="14">
        <f t="shared" si="9"/>
        <v>0</v>
      </c>
      <c r="AD20" s="14">
        <f t="shared" ca="1" si="10"/>
        <v>9000</v>
      </c>
      <c r="AE20" s="14">
        <f t="shared" ca="1" si="11"/>
        <v>0</v>
      </c>
      <c r="AF20" s="14">
        <f t="shared" ca="1" si="11"/>
        <v>0</v>
      </c>
      <c r="AG20" s="14">
        <f t="shared" ca="1" si="11"/>
        <v>9000</v>
      </c>
    </row>
    <row r="21" spans="1:33" x14ac:dyDescent="0.5">
      <c r="A21" s="31"/>
      <c r="N21" s="11">
        <v>20</v>
      </c>
      <c r="O21" s="31"/>
      <c r="P21" s="13">
        <f>'CP1 - flat'!P21</f>
        <v>5000</v>
      </c>
      <c r="Q21" s="13">
        <f t="shared" si="4"/>
        <v>0</v>
      </c>
      <c r="U21" s="59" t="str">
        <f>'CP1 - flat'!U21</f>
        <v>D5</v>
      </c>
      <c r="V21" s="11" t="b">
        <f t="shared" ca="1" si="5"/>
        <v>0</v>
      </c>
      <c r="W21" s="59">
        <f t="shared" ca="1" si="6"/>
        <v>0</v>
      </c>
      <c r="X21" s="59">
        <f t="shared" ca="1" si="7"/>
        <v>0</v>
      </c>
      <c r="Y21" s="59">
        <f t="shared" ca="1" si="0"/>
        <v>0</v>
      </c>
      <c r="Z21" s="59" t="b">
        <f t="shared" si="1"/>
        <v>0</v>
      </c>
      <c r="AA21" s="14">
        <f t="shared" ca="1" si="8"/>
        <v>0</v>
      </c>
      <c r="AB21" s="14">
        <f t="shared" ca="1" si="2"/>
        <v>0</v>
      </c>
      <c r="AC21" s="14">
        <f t="shared" si="9"/>
        <v>0</v>
      </c>
      <c r="AD21" s="14">
        <f t="shared" ca="1" si="10"/>
        <v>0</v>
      </c>
      <c r="AE21" s="14" t="str">
        <f t="shared" ca="1" si="11"/>
        <v/>
      </c>
      <c r="AF21" s="14" t="str">
        <f t="shared" ca="1" si="11"/>
        <v/>
      </c>
      <c r="AG21" s="14" t="str">
        <f t="shared" ca="1" si="11"/>
        <v/>
      </c>
    </row>
    <row r="22" spans="1:33" x14ac:dyDescent="0.5">
      <c r="A22" s="32"/>
      <c r="B22" s="15"/>
      <c r="D22" s="15"/>
      <c r="E22" s="15"/>
      <c r="F22" s="15"/>
      <c r="G22" s="15"/>
      <c r="H22" s="15"/>
      <c r="I22" s="15"/>
      <c r="J22" s="15"/>
      <c r="K22" s="15"/>
      <c r="L22" s="15"/>
      <c r="N22" s="11">
        <v>21</v>
      </c>
      <c r="O22" s="31"/>
      <c r="P22" s="13">
        <f>'CP1 - flat'!P22</f>
        <v>5000</v>
      </c>
      <c r="Q22" s="13">
        <f t="shared" si="4"/>
        <v>0</v>
      </c>
      <c r="U22" s="59" t="str">
        <f>'CP1 - flat'!U22</f>
        <v>E1</v>
      </c>
      <c r="V22" s="11" t="b">
        <f t="shared" ca="1" si="5"/>
        <v>1</v>
      </c>
      <c r="W22" s="59">
        <f t="shared" ca="1" si="6"/>
        <v>1</v>
      </c>
      <c r="X22" s="59">
        <f t="shared" ca="1" si="7"/>
        <v>0</v>
      </c>
      <c r="Y22" s="59">
        <f t="shared" ca="1" si="0"/>
        <v>0</v>
      </c>
      <c r="Z22" s="59" t="b">
        <f t="shared" si="1"/>
        <v>0</v>
      </c>
      <c r="AA22" s="14">
        <f t="shared" ca="1" si="8"/>
        <v>1000</v>
      </c>
      <c r="AB22" s="14">
        <f t="shared" ca="1" si="2"/>
        <v>0</v>
      </c>
      <c r="AC22" s="14">
        <f t="shared" si="9"/>
        <v>0</v>
      </c>
      <c r="AD22" s="14">
        <f t="shared" ca="1" si="10"/>
        <v>1000</v>
      </c>
      <c r="AE22" s="14">
        <f t="shared" ca="1" si="11"/>
        <v>0</v>
      </c>
      <c r="AF22" s="14">
        <f t="shared" ca="1" si="11"/>
        <v>0</v>
      </c>
      <c r="AG22" s="14">
        <f t="shared" ca="1" si="11"/>
        <v>1000</v>
      </c>
    </row>
    <row r="23" spans="1:33" x14ac:dyDescent="0.5">
      <c r="A23" s="31"/>
      <c r="N23" s="11">
        <v>22</v>
      </c>
      <c r="O23" s="31"/>
      <c r="P23" s="13">
        <f>'CP1 - flat'!P23</f>
        <v>5000</v>
      </c>
      <c r="Q23" s="13">
        <f t="shared" si="4"/>
        <v>0</v>
      </c>
      <c r="U23" s="59" t="str">
        <f>'CP1 - flat'!U23</f>
        <v>E2</v>
      </c>
      <c r="V23" s="11" t="b">
        <f t="shared" ca="1" si="5"/>
        <v>1</v>
      </c>
      <c r="W23" s="59">
        <f t="shared" ca="1" si="6"/>
        <v>2</v>
      </c>
      <c r="X23" s="59">
        <f t="shared" ca="1" si="7"/>
        <v>0</v>
      </c>
      <c r="Y23" s="59">
        <f t="shared" ca="1" si="0"/>
        <v>0</v>
      </c>
      <c r="Z23" s="59" t="b">
        <f t="shared" si="1"/>
        <v>0</v>
      </c>
      <c r="AA23" s="14">
        <f t="shared" ca="1" si="8"/>
        <v>2000</v>
      </c>
      <c r="AB23" s="14">
        <f t="shared" ca="1" si="2"/>
        <v>0</v>
      </c>
      <c r="AC23" s="14">
        <f t="shared" si="9"/>
        <v>0</v>
      </c>
      <c r="AD23" s="14">
        <f t="shared" ca="1" si="10"/>
        <v>2000</v>
      </c>
      <c r="AE23" s="14">
        <f t="shared" ca="1" si="11"/>
        <v>0</v>
      </c>
      <c r="AF23" s="14">
        <f t="shared" ca="1" si="11"/>
        <v>0</v>
      </c>
      <c r="AG23" s="14">
        <f t="shared" ca="1" si="11"/>
        <v>2000</v>
      </c>
    </row>
    <row r="24" spans="1:33" x14ac:dyDescent="0.5">
      <c r="A24" s="31"/>
      <c r="N24" s="11">
        <v>23</v>
      </c>
      <c r="O24" s="31"/>
      <c r="P24" s="13">
        <f>'CP1 - flat'!P24</f>
        <v>5000</v>
      </c>
      <c r="Q24" s="13">
        <f t="shared" si="4"/>
        <v>0</v>
      </c>
      <c r="U24" s="59" t="str">
        <f>'CP1 - flat'!U24</f>
        <v>E3</v>
      </c>
      <c r="V24" s="11" t="b">
        <f t="shared" ca="1" si="5"/>
        <v>1</v>
      </c>
      <c r="W24" s="59">
        <f t="shared" ca="1" si="6"/>
        <v>3</v>
      </c>
      <c r="X24" s="59">
        <f t="shared" ca="1" si="7"/>
        <v>0</v>
      </c>
      <c r="Y24" s="59">
        <f t="shared" ca="1" si="0"/>
        <v>0</v>
      </c>
      <c r="Z24" s="59" t="b">
        <f t="shared" si="1"/>
        <v>0</v>
      </c>
      <c r="AA24" s="14">
        <f t="shared" ca="1" si="8"/>
        <v>3000</v>
      </c>
      <c r="AB24" s="14">
        <f t="shared" ca="1" si="2"/>
        <v>0</v>
      </c>
      <c r="AC24" s="14">
        <f t="shared" si="9"/>
        <v>0</v>
      </c>
      <c r="AD24" s="14">
        <f t="shared" ca="1" si="10"/>
        <v>3000</v>
      </c>
      <c r="AE24" s="14">
        <f t="shared" ca="1" si="11"/>
        <v>0</v>
      </c>
      <c r="AF24" s="14">
        <f t="shared" ca="1" si="11"/>
        <v>0</v>
      </c>
      <c r="AG24" s="14">
        <f t="shared" ca="1" si="11"/>
        <v>3000</v>
      </c>
    </row>
    <row r="25" spans="1:33" x14ac:dyDescent="0.5">
      <c r="A25" s="31"/>
      <c r="N25" s="11">
        <v>24</v>
      </c>
      <c r="O25" s="31"/>
      <c r="P25" s="13">
        <f>'CP1 - flat'!P25</f>
        <v>5000</v>
      </c>
      <c r="Q25" s="13">
        <f t="shared" si="4"/>
        <v>0</v>
      </c>
      <c r="U25" s="59" t="str">
        <f>'CP1 - flat'!U25</f>
        <v>E4</v>
      </c>
      <c r="V25" s="11" t="b">
        <f t="shared" ca="1" si="5"/>
        <v>1</v>
      </c>
      <c r="W25" s="59">
        <f t="shared" ca="1" si="6"/>
        <v>4</v>
      </c>
      <c r="X25" s="59">
        <f t="shared" ca="1" si="7"/>
        <v>0</v>
      </c>
      <c r="Y25" s="59">
        <f t="shared" ca="1" si="0"/>
        <v>0</v>
      </c>
      <c r="Z25" s="59" t="b">
        <f t="shared" si="1"/>
        <v>0</v>
      </c>
      <c r="AA25" s="14">
        <f t="shared" ca="1" si="8"/>
        <v>4000</v>
      </c>
      <c r="AB25" s="14">
        <f t="shared" ca="1" si="2"/>
        <v>0</v>
      </c>
      <c r="AC25" s="14">
        <f t="shared" si="9"/>
        <v>0</v>
      </c>
      <c r="AD25" s="14">
        <f t="shared" ca="1" si="10"/>
        <v>4000</v>
      </c>
      <c r="AE25" s="14">
        <f t="shared" ca="1" si="11"/>
        <v>0</v>
      </c>
      <c r="AF25" s="14">
        <f t="shared" ca="1" si="11"/>
        <v>0</v>
      </c>
      <c r="AG25" s="14">
        <f t="shared" ca="1" si="11"/>
        <v>4000</v>
      </c>
    </row>
    <row r="26" spans="1:33" x14ac:dyDescent="0.5">
      <c r="A26" s="31"/>
      <c r="N26" s="11">
        <v>25</v>
      </c>
      <c r="O26" s="31"/>
      <c r="P26" s="13">
        <f>'CP1 - flat'!P26</f>
        <v>5000</v>
      </c>
      <c r="Q26" s="13">
        <f t="shared" si="4"/>
        <v>0</v>
      </c>
      <c r="U26" s="59" t="str">
        <f>'CP1 - flat'!U26</f>
        <v>E5</v>
      </c>
      <c r="V26" s="11" t="b">
        <f t="shared" ca="1" si="5"/>
        <v>0</v>
      </c>
      <c r="W26" s="59">
        <f t="shared" ca="1" si="6"/>
        <v>0</v>
      </c>
      <c r="X26" s="59">
        <f t="shared" ca="1" si="7"/>
        <v>0</v>
      </c>
      <c r="Y26" s="59">
        <f t="shared" ca="1" si="0"/>
        <v>0</v>
      </c>
      <c r="Z26" s="59" t="b">
        <f t="shared" si="1"/>
        <v>0</v>
      </c>
      <c r="AA26" s="14">
        <f t="shared" ca="1" si="8"/>
        <v>0</v>
      </c>
      <c r="AB26" s="14">
        <f t="shared" ca="1" si="2"/>
        <v>0</v>
      </c>
      <c r="AC26" s="14">
        <f t="shared" si="9"/>
        <v>0</v>
      </c>
      <c r="AD26" s="14">
        <f t="shared" ca="1" si="10"/>
        <v>0</v>
      </c>
      <c r="AE26" s="14" t="str">
        <f t="shared" ca="1" si="11"/>
        <v/>
      </c>
      <c r="AF26" s="14" t="str">
        <f t="shared" ca="1" si="11"/>
        <v/>
      </c>
      <c r="AG26" s="14" t="str">
        <f t="shared" ca="1" si="11"/>
        <v/>
      </c>
    </row>
    <row r="27" spans="1:33" x14ac:dyDescent="0.5">
      <c r="A27" s="31"/>
      <c r="N27" s="11">
        <v>26</v>
      </c>
      <c r="O27" s="31"/>
      <c r="P27" s="13">
        <f>'CP1 - flat'!P27</f>
        <v>5000</v>
      </c>
      <c r="Q27" s="13">
        <f t="shared" si="4"/>
        <v>0</v>
      </c>
      <c r="U27" s="59" t="str">
        <f>'CP1 - flat'!U27</f>
        <v>F1</v>
      </c>
      <c r="V27" s="11" t="b">
        <f t="shared" ca="1" si="5"/>
        <v>1</v>
      </c>
      <c r="W27" s="59">
        <f t="shared" ca="1" si="6"/>
        <v>6</v>
      </c>
      <c r="X27" s="59">
        <f t="shared" ca="1" si="7"/>
        <v>0</v>
      </c>
      <c r="Y27" s="59">
        <f t="shared" ca="1" si="0"/>
        <v>0</v>
      </c>
      <c r="Z27" s="59" t="b">
        <f t="shared" si="1"/>
        <v>0</v>
      </c>
      <c r="AA27" s="14">
        <f t="shared" ca="1" si="8"/>
        <v>6000</v>
      </c>
      <c r="AB27" s="14">
        <f t="shared" ca="1" si="2"/>
        <v>0</v>
      </c>
      <c r="AC27" s="14">
        <f t="shared" si="9"/>
        <v>0</v>
      </c>
      <c r="AD27" s="14">
        <f t="shared" ca="1" si="10"/>
        <v>6000</v>
      </c>
      <c r="AE27" s="14">
        <f t="shared" ca="1" si="11"/>
        <v>0</v>
      </c>
      <c r="AF27" s="14">
        <f t="shared" ca="1" si="11"/>
        <v>0</v>
      </c>
      <c r="AG27" s="14">
        <f t="shared" ca="1" si="11"/>
        <v>6000</v>
      </c>
    </row>
    <row r="28" spans="1:33" x14ac:dyDescent="0.5">
      <c r="A28" s="31"/>
      <c r="N28" s="11">
        <v>27</v>
      </c>
      <c r="O28" s="31"/>
      <c r="P28" s="13">
        <f>'CP1 - flat'!P28</f>
        <v>5000</v>
      </c>
      <c r="Q28" s="13">
        <f t="shared" si="4"/>
        <v>0</v>
      </c>
      <c r="U28" s="59" t="str">
        <f>'CP1 - flat'!U28</f>
        <v>F2</v>
      </c>
      <c r="V28" s="11" t="b">
        <f t="shared" ca="1" si="5"/>
        <v>1</v>
      </c>
      <c r="W28" s="59">
        <f t="shared" ca="1" si="6"/>
        <v>7</v>
      </c>
      <c r="X28" s="59">
        <f t="shared" ca="1" si="7"/>
        <v>0</v>
      </c>
      <c r="Y28" s="59">
        <f t="shared" ca="1" si="0"/>
        <v>0</v>
      </c>
      <c r="Z28" s="59" t="b">
        <f t="shared" si="1"/>
        <v>0</v>
      </c>
      <c r="AA28" s="14">
        <f t="shared" ca="1" si="8"/>
        <v>7000</v>
      </c>
      <c r="AB28" s="14">
        <f t="shared" ca="1" si="2"/>
        <v>0</v>
      </c>
      <c r="AC28" s="14">
        <f t="shared" si="9"/>
        <v>0</v>
      </c>
      <c r="AD28" s="14">
        <f t="shared" ca="1" si="10"/>
        <v>7000</v>
      </c>
      <c r="AE28" s="14">
        <f t="shared" ca="1" si="11"/>
        <v>0</v>
      </c>
      <c r="AF28" s="14">
        <f t="shared" ca="1" si="11"/>
        <v>0</v>
      </c>
      <c r="AG28" s="14">
        <f t="shared" ca="1" si="11"/>
        <v>7000</v>
      </c>
    </row>
    <row r="29" spans="1:33" x14ac:dyDescent="0.5">
      <c r="A29" s="31"/>
      <c r="N29" s="11">
        <v>28</v>
      </c>
      <c r="O29" s="31"/>
      <c r="P29" s="13">
        <f>'CP1 - flat'!P29</f>
        <v>5000</v>
      </c>
      <c r="Q29" s="13">
        <f t="shared" si="4"/>
        <v>0</v>
      </c>
      <c r="U29" s="59" t="str">
        <f>'CP1 - flat'!U29</f>
        <v>F3</v>
      </c>
      <c r="V29" s="11" t="b">
        <f t="shared" ca="1" si="5"/>
        <v>1</v>
      </c>
      <c r="W29" s="59">
        <f t="shared" ca="1" si="6"/>
        <v>8</v>
      </c>
      <c r="X29" s="59">
        <f t="shared" ca="1" si="7"/>
        <v>0</v>
      </c>
      <c r="Y29" s="59">
        <f t="shared" ca="1" si="0"/>
        <v>0</v>
      </c>
      <c r="Z29" s="59" t="b">
        <f t="shared" si="1"/>
        <v>0</v>
      </c>
      <c r="AA29" s="14">
        <f t="shared" ca="1" si="8"/>
        <v>8000</v>
      </c>
      <c r="AB29" s="14">
        <f t="shared" ca="1" si="2"/>
        <v>0</v>
      </c>
      <c r="AC29" s="14">
        <f t="shared" si="9"/>
        <v>0</v>
      </c>
      <c r="AD29" s="14">
        <f t="shared" ca="1" si="10"/>
        <v>8000</v>
      </c>
      <c r="AE29" s="14">
        <f t="shared" ca="1" si="11"/>
        <v>0</v>
      </c>
      <c r="AF29" s="14">
        <f t="shared" ca="1" si="11"/>
        <v>0</v>
      </c>
      <c r="AG29" s="14">
        <f t="shared" ca="1" si="11"/>
        <v>8000</v>
      </c>
    </row>
    <row r="30" spans="1:33" x14ac:dyDescent="0.5">
      <c r="A30" s="31"/>
      <c r="N30" s="11">
        <v>29</v>
      </c>
      <c r="O30" s="31"/>
      <c r="P30" s="13">
        <f>'CP1 - flat'!P30</f>
        <v>5000</v>
      </c>
      <c r="Q30" s="13">
        <f t="shared" si="4"/>
        <v>0</v>
      </c>
      <c r="U30" s="59" t="str">
        <f>'CP1 - flat'!U30</f>
        <v>F4</v>
      </c>
      <c r="V30" s="11" t="b">
        <f t="shared" ca="1" si="5"/>
        <v>1</v>
      </c>
      <c r="W30" s="59">
        <f t="shared" ca="1" si="6"/>
        <v>9</v>
      </c>
      <c r="X30" s="59">
        <f t="shared" ca="1" si="7"/>
        <v>0</v>
      </c>
      <c r="Y30" s="59">
        <f t="shared" ca="1" si="0"/>
        <v>0</v>
      </c>
      <c r="Z30" s="59" t="b">
        <f t="shared" si="1"/>
        <v>0</v>
      </c>
      <c r="AA30" s="14">
        <f t="shared" ca="1" si="8"/>
        <v>9000</v>
      </c>
      <c r="AB30" s="14">
        <f t="shared" ca="1" si="2"/>
        <v>0</v>
      </c>
      <c r="AC30" s="14">
        <f t="shared" si="9"/>
        <v>0</v>
      </c>
      <c r="AD30" s="14">
        <f t="shared" ca="1" si="10"/>
        <v>9000</v>
      </c>
      <c r="AE30" s="14">
        <f t="shared" ca="1" si="11"/>
        <v>0</v>
      </c>
      <c r="AF30" s="14">
        <f t="shared" ca="1" si="11"/>
        <v>0</v>
      </c>
      <c r="AG30" s="14">
        <f t="shared" ca="1" si="11"/>
        <v>9000</v>
      </c>
    </row>
    <row r="31" spans="1:33" x14ac:dyDescent="0.5">
      <c r="A31" s="31"/>
      <c r="N31" s="11">
        <v>30</v>
      </c>
      <c r="O31" s="31"/>
      <c r="P31" s="13">
        <f>'CP1 - flat'!P31</f>
        <v>5000</v>
      </c>
      <c r="Q31" s="13">
        <f t="shared" si="4"/>
        <v>0</v>
      </c>
      <c r="U31" s="59" t="str">
        <f>'CP1 - flat'!U31</f>
        <v>F5</v>
      </c>
      <c r="V31" s="11" t="b">
        <f t="shared" ca="1" si="5"/>
        <v>0</v>
      </c>
      <c r="W31" s="59">
        <f t="shared" ca="1" si="6"/>
        <v>0</v>
      </c>
      <c r="X31" s="59">
        <f t="shared" ca="1" si="7"/>
        <v>0</v>
      </c>
      <c r="Y31" s="59">
        <f t="shared" ca="1" si="0"/>
        <v>0</v>
      </c>
      <c r="Z31" s="59" t="b">
        <f t="shared" si="1"/>
        <v>0</v>
      </c>
      <c r="AA31" s="14">
        <f t="shared" ca="1" si="8"/>
        <v>0</v>
      </c>
      <c r="AB31" s="14">
        <f t="shared" ca="1" si="2"/>
        <v>0</v>
      </c>
      <c r="AC31" s="14">
        <f t="shared" si="9"/>
        <v>0</v>
      </c>
      <c r="AD31" s="14">
        <f t="shared" ca="1" si="10"/>
        <v>0</v>
      </c>
      <c r="AE31" s="14" t="str">
        <f t="shared" ca="1" si="11"/>
        <v/>
      </c>
      <c r="AF31" s="14" t="str">
        <f t="shared" ca="1" si="11"/>
        <v/>
      </c>
      <c r="AG31" s="14" t="str">
        <f t="shared" ca="1" si="11"/>
        <v/>
      </c>
    </row>
    <row r="32" spans="1:33" ht="18.899999999999999" thickBot="1" x14ac:dyDescent="0.55000000000000004">
      <c r="A32" s="33"/>
      <c r="N32" s="11">
        <v>31</v>
      </c>
      <c r="O32" s="31"/>
      <c r="P32" s="13">
        <f>'CP1 - flat'!P32</f>
        <v>5000</v>
      </c>
      <c r="Q32" s="13">
        <f t="shared" si="4"/>
        <v>0</v>
      </c>
      <c r="U32" s="59" t="str">
        <f>'CP1 - flat'!U32</f>
        <v>G1</v>
      </c>
      <c r="V32" s="11" t="b">
        <f t="shared" ca="1" si="5"/>
        <v>1</v>
      </c>
      <c r="W32" s="59">
        <f t="shared" ca="1" si="6"/>
        <v>1</v>
      </c>
      <c r="X32" s="59">
        <f t="shared" ca="1" si="7"/>
        <v>0</v>
      </c>
      <c r="Y32" s="59">
        <f t="shared" ca="1" si="0"/>
        <v>0</v>
      </c>
      <c r="Z32" s="59" t="b">
        <f t="shared" si="1"/>
        <v>0</v>
      </c>
      <c r="AA32" s="14">
        <f t="shared" ca="1" si="8"/>
        <v>1000</v>
      </c>
      <c r="AB32" s="14">
        <f t="shared" ca="1" si="2"/>
        <v>0</v>
      </c>
      <c r="AC32" s="14">
        <f t="shared" si="9"/>
        <v>0</v>
      </c>
      <c r="AD32" s="14">
        <f t="shared" ca="1" si="10"/>
        <v>1000</v>
      </c>
      <c r="AE32" s="14">
        <f t="shared" ca="1" si="11"/>
        <v>0</v>
      </c>
      <c r="AF32" s="14">
        <f t="shared" ca="1" si="11"/>
        <v>0</v>
      </c>
      <c r="AG32" s="14">
        <f t="shared" ca="1" si="11"/>
        <v>1000</v>
      </c>
    </row>
    <row r="33" spans="14:33" x14ac:dyDescent="0.5">
      <c r="N33" s="11">
        <v>32</v>
      </c>
      <c r="O33" s="31"/>
      <c r="P33" s="13">
        <f>'CP1 - flat'!P33</f>
        <v>5000</v>
      </c>
      <c r="Q33" s="13">
        <f t="shared" si="4"/>
        <v>0</v>
      </c>
      <c r="U33" s="59" t="str">
        <f>'CP1 - flat'!U33</f>
        <v>G2</v>
      </c>
      <c r="V33" s="11" t="b">
        <f t="shared" ca="1" si="5"/>
        <v>1</v>
      </c>
      <c r="W33" s="59">
        <f t="shared" ca="1" si="6"/>
        <v>2</v>
      </c>
      <c r="X33" s="59">
        <f t="shared" ca="1" si="7"/>
        <v>0</v>
      </c>
      <c r="Y33" s="59">
        <f t="shared" ca="1" si="0"/>
        <v>0</v>
      </c>
      <c r="Z33" s="59" t="b">
        <f t="shared" si="1"/>
        <v>0</v>
      </c>
      <c r="AA33" s="14">
        <f t="shared" ca="1" si="8"/>
        <v>2000</v>
      </c>
      <c r="AB33" s="14">
        <f t="shared" ca="1" si="2"/>
        <v>0</v>
      </c>
      <c r="AC33" s="14">
        <f t="shared" si="9"/>
        <v>0</v>
      </c>
      <c r="AD33" s="14">
        <f t="shared" ca="1" si="10"/>
        <v>2000</v>
      </c>
      <c r="AE33" s="14">
        <f t="shared" ca="1" si="11"/>
        <v>0</v>
      </c>
      <c r="AF33" s="14">
        <f t="shared" ca="1" si="11"/>
        <v>0</v>
      </c>
      <c r="AG33" s="14">
        <f t="shared" ca="1" si="11"/>
        <v>2000</v>
      </c>
    </row>
    <row r="34" spans="14:33" x14ac:dyDescent="0.5">
      <c r="N34" s="11">
        <v>33</v>
      </c>
      <c r="O34" s="31"/>
      <c r="P34" s="13">
        <f>'CP1 - flat'!P34</f>
        <v>5000</v>
      </c>
      <c r="Q34" s="13">
        <f t="shared" si="4"/>
        <v>0</v>
      </c>
      <c r="U34" s="59" t="str">
        <f>'CP1 - flat'!U34</f>
        <v>G3</v>
      </c>
      <c r="V34" s="11" t="b">
        <f t="shared" ca="1" si="5"/>
        <v>1</v>
      </c>
      <c r="W34" s="59">
        <f t="shared" ca="1" si="6"/>
        <v>3</v>
      </c>
      <c r="X34" s="59">
        <f t="shared" ca="1" si="7"/>
        <v>0</v>
      </c>
      <c r="Y34" s="59">
        <f t="shared" ca="1" si="0"/>
        <v>0</v>
      </c>
      <c r="Z34" s="59" t="b">
        <f t="shared" si="1"/>
        <v>0</v>
      </c>
      <c r="AA34" s="14">
        <f t="shared" ca="1" si="8"/>
        <v>3000</v>
      </c>
      <c r="AB34" s="14">
        <f t="shared" ca="1" si="2"/>
        <v>0</v>
      </c>
      <c r="AC34" s="14">
        <f t="shared" si="9"/>
        <v>0</v>
      </c>
      <c r="AD34" s="14">
        <f t="shared" ca="1" si="10"/>
        <v>3000</v>
      </c>
      <c r="AE34" s="14">
        <f t="shared" ca="1" si="11"/>
        <v>0</v>
      </c>
      <c r="AF34" s="14">
        <f t="shared" ca="1" si="11"/>
        <v>0</v>
      </c>
      <c r="AG34" s="14">
        <f t="shared" ca="1" si="11"/>
        <v>3000</v>
      </c>
    </row>
    <row r="35" spans="14:33" x14ac:dyDescent="0.5">
      <c r="N35" s="11">
        <v>34</v>
      </c>
      <c r="O35" s="31"/>
      <c r="P35" s="13">
        <f>'CP1 - flat'!P35</f>
        <v>5000</v>
      </c>
      <c r="Q35" s="13">
        <f t="shared" si="4"/>
        <v>0</v>
      </c>
      <c r="U35" s="59" t="str">
        <f>'CP1 - flat'!U35</f>
        <v>G4</v>
      </c>
      <c r="V35" s="11" t="b">
        <f t="shared" ca="1" si="5"/>
        <v>1</v>
      </c>
      <c r="W35" s="59">
        <f t="shared" ca="1" si="6"/>
        <v>4</v>
      </c>
      <c r="X35" s="59">
        <f t="shared" ca="1" si="7"/>
        <v>0</v>
      </c>
      <c r="Y35" s="59">
        <f t="shared" ca="1" si="0"/>
        <v>0</v>
      </c>
      <c r="Z35" s="59" t="b">
        <f t="shared" si="1"/>
        <v>0</v>
      </c>
      <c r="AA35" s="14">
        <f t="shared" ca="1" si="8"/>
        <v>4000</v>
      </c>
      <c r="AB35" s="14">
        <f t="shared" ca="1" si="2"/>
        <v>0</v>
      </c>
      <c r="AC35" s="14">
        <f t="shared" si="9"/>
        <v>0</v>
      </c>
      <c r="AD35" s="14">
        <f t="shared" ca="1" si="10"/>
        <v>4000</v>
      </c>
      <c r="AE35" s="14">
        <f t="shared" ca="1" si="11"/>
        <v>0</v>
      </c>
      <c r="AF35" s="14">
        <f t="shared" ca="1" si="11"/>
        <v>0</v>
      </c>
      <c r="AG35" s="14">
        <f t="shared" ca="1" si="11"/>
        <v>4000</v>
      </c>
    </row>
    <row r="36" spans="14:33" x14ac:dyDescent="0.5">
      <c r="N36" s="11">
        <v>35</v>
      </c>
      <c r="O36" s="31"/>
      <c r="P36" s="13">
        <f>'CP1 - flat'!P36</f>
        <v>5000</v>
      </c>
      <c r="Q36" s="13">
        <f t="shared" si="4"/>
        <v>0</v>
      </c>
      <c r="U36" s="59" t="str">
        <f>'CP1 - flat'!U36</f>
        <v>G5</v>
      </c>
      <c r="V36" s="11" t="b">
        <f t="shared" ca="1" si="5"/>
        <v>0</v>
      </c>
      <c r="W36" s="59">
        <f t="shared" ca="1" si="6"/>
        <v>0</v>
      </c>
      <c r="X36" s="59">
        <f t="shared" ca="1" si="7"/>
        <v>0</v>
      </c>
      <c r="Y36" s="59">
        <f t="shared" ca="1" si="0"/>
        <v>0</v>
      </c>
      <c r="Z36" s="59" t="b">
        <f t="shared" si="1"/>
        <v>0</v>
      </c>
      <c r="AA36" s="14">
        <f t="shared" ca="1" si="8"/>
        <v>0</v>
      </c>
      <c r="AB36" s="14">
        <f t="shared" ca="1" si="2"/>
        <v>0</v>
      </c>
      <c r="AC36" s="14">
        <f t="shared" si="9"/>
        <v>0</v>
      </c>
      <c r="AD36" s="14">
        <f t="shared" ca="1" si="10"/>
        <v>0</v>
      </c>
      <c r="AE36" s="14" t="str">
        <f t="shared" ca="1" si="11"/>
        <v/>
      </c>
      <c r="AF36" s="14" t="str">
        <f t="shared" ca="1" si="11"/>
        <v/>
      </c>
      <c r="AG36" s="14" t="str">
        <f t="shared" ca="1" si="11"/>
        <v/>
      </c>
    </row>
    <row r="37" spans="14:33" x14ac:dyDescent="0.5">
      <c r="N37" s="11">
        <v>36</v>
      </c>
      <c r="O37" s="31"/>
      <c r="P37" s="13">
        <f>'CP1 - flat'!P37</f>
        <v>5000</v>
      </c>
      <c r="Q37" s="13">
        <f t="shared" si="4"/>
        <v>0</v>
      </c>
      <c r="U37" s="59" t="str">
        <f>'CP1 - flat'!U37</f>
        <v>H1</v>
      </c>
      <c r="V37" s="11" t="b">
        <f t="shared" ca="1" si="5"/>
        <v>1</v>
      </c>
      <c r="W37" s="59">
        <f t="shared" ca="1" si="6"/>
        <v>6</v>
      </c>
      <c r="X37" s="59">
        <f t="shared" ca="1" si="7"/>
        <v>0</v>
      </c>
      <c r="Y37" s="59">
        <f t="shared" ca="1" si="0"/>
        <v>0</v>
      </c>
      <c r="Z37" s="59" t="b">
        <f t="shared" si="1"/>
        <v>0</v>
      </c>
      <c r="AA37" s="14">
        <f t="shared" ca="1" si="8"/>
        <v>6000</v>
      </c>
      <c r="AB37" s="14">
        <f t="shared" ca="1" si="2"/>
        <v>0</v>
      </c>
      <c r="AC37" s="14">
        <f t="shared" si="9"/>
        <v>0</v>
      </c>
      <c r="AD37" s="14">
        <f t="shared" ca="1" si="10"/>
        <v>6000</v>
      </c>
      <c r="AE37" s="14">
        <f t="shared" ca="1" si="11"/>
        <v>0</v>
      </c>
      <c r="AF37" s="14">
        <f t="shared" ca="1" si="11"/>
        <v>0</v>
      </c>
      <c r="AG37" s="14">
        <f t="shared" ca="1" si="11"/>
        <v>6000</v>
      </c>
    </row>
    <row r="38" spans="14:33" x14ac:dyDescent="0.5">
      <c r="N38" s="11">
        <v>37</v>
      </c>
      <c r="O38" s="31"/>
      <c r="P38" s="13">
        <f>'CP1 - flat'!P38</f>
        <v>5000</v>
      </c>
      <c r="Q38" s="13">
        <f t="shared" si="4"/>
        <v>0</v>
      </c>
      <c r="U38" s="59" t="str">
        <f>'CP1 - flat'!U38</f>
        <v>H2</v>
      </c>
      <c r="V38" s="11" t="b">
        <f t="shared" ca="1" si="5"/>
        <v>1</v>
      </c>
      <c r="W38" s="59">
        <f t="shared" ca="1" si="6"/>
        <v>7</v>
      </c>
      <c r="X38" s="59">
        <f t="shared" ca="1" si="7"/>
        <v>0</v>
      </c>
      <c r="Y38" s="59">
        <f t="shared" ca="1" si="0"/>
        <v>0</v>
      </c>
      <c r="Z38" s="59" t="b">
        <f t="shared" si="1"/>
        <v>0</v>
      </c>
      <c r="AA38" s="14">
        <f t="shared" ca="1" si="8"/>
        <v>7000</v>
      </c>
      <c r="AB38" s="14">
        <f t="shared" ca="1" si="2"/>
        <v>0</v>
      </c>
      <c r="AC38" s="14">
        <f t="shared" si="9"/>
        <v>0</v>
      </c>
      <c r="AD38" s="14">
        <f t="shared" ca="1" si="10"/>
        <v>7000</v>
      </c>
      <c r="AE38" s="14">
        <f t="shared" ca="1" si="11"/>
        <v>0</v>
      </c>
      <c r="AF38" s="14">
        <f t="shared" ca="1" si="11"/>
        <v>0</v>
      </c>
      <c r="AG38" s="14">
        <f t="shared" ca="1" si="11"/>
        <v>7000</v>
      </c>
    </row>
    <row r="39" spans="14:33" x14ac:dyDescent="0.5">
      <c r="N39" s="11">
        <v>38</v>
      </c>
      <c r="O39" s="31"/>
      <c r="P39" s="13">
        <f>'CP1 - flat'!P39</f>
        <v>5000</v>
      </c>
      <c r="Q39" s="13">
        <f t="shared" si="4"/>
        <v>0</v>
      </c>
      <c r="U39" s="59" t="str">
        <f>'CP1 - flat'!U39</f>
        <v>H3</v>
      </c>
      <c r="V39" s="11" t="b">
        <f t="shared" ca="1" si="5"/>
        <v>1</v>
      </c>
      <c r="W39" s="59">
        <f t="shared" ca="1" si="6"/>
        <v>8</v>
      </c>
      <c r="X39" s="59">
        <f t="shared" ca="1" si="7"/>
        <v>0</v>
      </c>
      <c r="Y39" s="59">
        <f t="shared" ca="1" si="0"/>
        <v>0</v>
      </c>
      <c r="Z39" s="59" t="b">
        <f t="shared" si="1"/>
        <v>0</v>
      </c>
      <c r="AA39" s="14">
        <f t="shared" ca="1" si="8"/>
        <v>8000</v>
      </c>
      <c r="AB39" s="14">
        <f t="shared" ca="1" si="2"/>
        <v>0</v>
      </c>
      <c r="AC39" s="14">
        <f t="shared" si="9"/>
        <v>0</v>
      </c>
      <c r="AD39" s="14">
        <f t="shared" ca="1" si="10"/>
        <v>8000</v>
      </c>
      <c r="AE39" s="14">
        <f t="shared" ca="1" si="11"/>
        <v>0</v>
      </c>
      <c r="AF39" s="14">
        <f t="shared" ca="1" si="11"/>
        <v>0</v>
      </c>
      <c r="AG39" s="14">
        <f t="shared" ca="1" si="11"/>
        <v>8000</v>
      </c>
    </row>
    <row r="40" spans="14:33" x14ac:dyDescent="0.5">
      <c r="N40" s="11">
        <v>39</v>
      </c>
      <c r="O40" s="31"/>
      <c r="P40" s="13">
        <f>'CP1 - flat'!P40</f>
        <v>5000</v>
      </c>
      <c r="Q40" s="13">
        <f t="shared" si="4"/>
        <v>0</v>
      </c>
      <c r="U40" s="59" t="str">
        <f>'CP1 - flat'!U40</f>
        <v>H4</v>
      </c>
      <c r="V40" s="11" t="b">
        <f t="shared" ca="1" si="5"/>
        <v>1</v>
      </c>
      <c r="W40" s="59">
        <f t="shared" ca="1" si="6"/>
        <v>9</v>
      </c>
      <c r="X40" s="59">
        <f t="shared" ca="1" si="7"/>
        <v>0</v>
      </c>
      <c r="Y40" s="59">
        <f t="shared" ca="1" si="0"/>
        <v>0</v>
      </c>
      <c r="Z40" s="59" t="b">
        <f t="shared" si="1"/>
        <v>0</v>
      </c>
      <c r="AA40" s="14">
        <f t="shared" ca="1" si="8"/>
        <v>9000</v>
      </c>
      <c r="AB40" s="14">
        <f t="shared" ca="1" si="2"/>
        <v>0</v>
      </c>
      <c r="AC40" s="14">
        <f t="shared" si="9"/>
        <v>0</v>
      </c>
      <c r="AD40" s="14">
        <f t="shared" ca="1" si="10"/>
        <v>9000</v>
      </c>
      <c r="AE40" s="14">
        <f t="shared" ca="1" si="11"/>
        <v>0</v>
      </c>
      <c r="AF40" s="14">
        <f t="shared" ca="1" si="11"/>
        <v>0</v>
      </c>
      <c r="AG40" s="14">
        <f t="shared" ca="1" si="11"/>
        <v>9000</v>
      </c>
    </row>
    <row r="41" spans="14:33" x14ac:dyDescent="0.5">
      <c r="N41" s="11">
        <v>40</v>
      </c>
      <c r="O41" s="31"/>
      <c r="P41" s="13">
        <f>'CP1 - flat'!P41</f>
        <v>5000</v>
      </c>
      <c r="Q41" s="13">
        <f t="shared" si="4"/>
        <v>0</v>
      </c>
      <c r="U41" s="59" t="str">
        <f>'CP1 - flat'!U41</f>
        <v>H5</v>
      </c>
      <c r="V41" s="11" t="b">
        <f t="shared" ca="1" si="5"/>
        <v>0</v>
      </c>
      <c r="W41" s="59">
        <f t="shared" ca="1" si="6"/>
        <v>0</v>
      </c>
      <c r="X41" s="59">
        <f t="shared" ca="1" si="7"/>
        <v>0</v>
      </c>
      <c r="Y41" s="59">
        <f t="shared" ca="1" si="0"/>
        <v>0</v>
      </c>
      <c r="Z41" s="59" t="b">
        <f t="shared" si="1"/>
        <v>0</v>
      </c>
      <c r="AA41" s="14">
        <f t="shared" ca="1" si="8"/>
        <v>0</v>
      </c>
      <c r="AB41" s="14">
        <f t="shared" ca="1" si="2"/>
        <v>0</v>
      </c>
      <c r="AC41" s="14">
        <f t="shared" si="9"/>
        <v>0</v>
      </c>
      <c r="AD41" s="14">
        <f t="shared" ca="1" si="10"/>
        <v>0</v>
      </c>
      <c r="AE41" s="14" t="str">
        <f t="shared" ca="1" si="11"/>
        <v/>
      </c>
      <c r="AF41" s="14" t="str">
        <f t="shared" ca="1" si="11"/>
        <v/>
      </c>
      <c r="AG41" s="14" t="str">
        <f t="shared" ca="1" si="11"/>
        <v/>
      </c>
    </row>
    <row r="42" spans="14:33" x14ac:dyDescent="0.5">
      <c r="N42" s="11">
        <v>41</v>
      </c>
      <c r="O42" s="31"/>
      <c r="P42" s="13">
        <f>'CP1 - flat'!P42</f>
        <v>5000</v>
      </c>
      <c r="Q42" s="13">
        <f t="shared" si="4"/>
        <v>0</v>
      </c>
      <c r="U42" s="59" t="str">
        <f>'CP1 - flat'!U42</f>
        <v>I1</v>
      </c>
      <c r="V42" s="11" t="b">
        <f t="shared" ca="1" si="5"/>
        <v>1</v>
      </c>
      <c r="W42" s="59">
        <f t="shared" ca="1" si="6"/>
        <v>1</v>
      </c>
      <c r="X42" s="59">
        <f t="shared" ca="1" si="7"/>
        <v>0</v>
      </c>
      <c r="Y42" s="59">
        <f t="shared" ca="1" si="0"/>
        <v>0</v>
      </c>
      <c r="Z42" s="59" t="b">
        <f t="shared" si="1"/>
        <v>0</v>
      </c>
      <c r="AA42" s="14">
        <f t="shared" ca="1" si="8"/>
        <v>1000</v>
      </c>
      <c r="AB42" s="14">
        <f t="shared" ca="1" si="2"/>
        <v>0</v>
      </c>
      <c r="AC42" s="14">
        <f t="shared" si="9"/>
        <v>0</v>
      </c>
      <c r="AD42" s="14">
        <f t="shared" ca="1" si="10"/>
        <v>1000</v>
      </c>
      <c r="AE42" s="14">
        <f t="shared" ca="1" si="11"/>
        <v>0</v>
      </c>
      <c r="AF42" s="14">
        <f t="shared" ca="1" si="11"/>
        <v>0</v>
      </c>
      <c r="AG42" s="14">
        <f t="shared" ca="1" si="11"/>
        <v>1000</v>
      </c>
    </row>
    <row r="43" spans="14:33" x14ac:dyDescent="0.5">
      <c r="N43" s="11">
        <v>42</v>
      </c>
      <c r="O43" s="31"/>
      <c r="P43" s="13">
        <f>'CP1 - flat'!P43</f>
        <v>5000</v>
      </c>
      <c r="Q43" s="13">
        <f t="shared" si="4"/>
        <v>0</v>
      </c>
      <c r="U43" s="59" t="str">
        <f>'CP1 - flat'!U43</f>
        <v>I2</v>
      </c>
      <c r="V43" s="11" t="b">
        <f t="shared" ca="1" si="5"/>
        <v>1</v>
      </c>
      <c r="W43" s="59">
        <f t="shared" ca="1" si="6"/>
        <v>2</v>
      </c>
      <c r="X43" s="59">
        <f t="shared" ca="1" si="7"/>
        <v>0</v>
      </c>
      <c r="Y43" s="59">
        <f t="shared" ca="1" si="0"/>
        <v>0</v>
      </c>
      <c r="Z43" s="59" t="b">
        <f t="shared" si="1"/>
        <v>0</v>
      </c>
      <c r="AA43" s="14">
        <f t="shared" ca="1" si="8"/>
        <v>2000</v>
      </c>
      <c r="AB43" s="14">
        <f t="shared" ca="1" si="2"/>
        <v>0</v>
      </c>
      <c r="AC43" s="14">
        <f t="shared" si="9"/>
        <v>0</v>
      </c>
      <c r="AD43" s="14">
        <f t="shared" ca="1" si="10"/>
        <v>2000</v>
      </c>
      <c r="AE43" s="14">
        <f t="shared" ca="1" si="11"/>
        <v>0</v>
      </c>
      <c r="AF43" s="14">
        <f t="shared" ca="1" si="11"/>
        <v>0</v>
      </c>
      <c r="AG43" s="14">
        <f t="shared" ca="1" si="11"/>
        <v>2000</v>
      </c>
    </row>
    <row r="44" spans="14:33" x14ac:dyDescent="0.5">
      <c r="N44" s="11">
        <v>43</v>
      </c>
      <c r="O44" s="31"/>
      <c r="P44" s="13">
        <f>'CP1 - flat'!P44</f>
        <v>5000</v>
      </c>
      <c r="Q44" s="13">
        <f t="shared" si="4"/>
        <v>0</v>
      </c>
      <c r="U44" s="59" t="str">
        <f>'CP1 - flat'!U44</f>
        <v>I3</v>
      </c>
      <c r="V44" s="11" t="b">
        <f t="shared" ca="1" si="5"/>
        <v>1</v>
      </c>
      <c r="W44" s="59">
        <f t="shared" ca="1" si="6"/>
        <v>3</v>
      </c>
      <c r="X44" s="59">
        <f t="shared" ca="1" si="7"/>
        <v>0</v>
      </c>
      <c r="Y44" s="59">
        <f t="shared" ca="1" si="0"/>
        <v>0</v>
      </c>
      <c r="Z44" s="59" t="b">
        <f t="shared" si="1"/>
        <v>0</v>
      </c>
      <c r="AA44" s="14">
        <f t="shared" ca="1" si="8"/>
        <v>3000</v>
      </c>
      <c r="AB44" s="14">
        <f t="shared" ca="1" si="2"/>
        <v>0</v>
      </c>
      <c r="AC44" s="14">
        <f t="shared" si="9"/>
        <v>0</v>
      </c>
      <c r="AD44" s="14">
        <f t="shared" ca="1" si="10"/>
        <v>3000</v>
      </c>
      <c r="AE44" s="14">
        <f t="shared" ca="1" si="11"/>
        <v>0</v>
      </c>
      <c r="AF44" s="14">
        <f t="shared" ca="1" si="11"/>
        <v>0</v>
      </c>
      <c r="AG44" s="14">
        <f t="shared" ca="1" si="11"/>
        <v>3000</v>
      </c>
    </row>
    <row r="45" spans="14:33" x14ac:dyDescent="0.5">
      <c r="N45" s="11">
        <v>44</v>
      </c>
      <c r="O45" s="31"/>
      <c r="P45" s="13">
        <f>'CP1 - flat'!P45</f>
        <v>5000</v>
      </c>
      <c r="Q45" s="13">
        <f t="shared" si="4"/>
        <v>0</v>
      </c>
      <c r="U45" s="59" t="str">
        <f>'CP1 - flat'!U45</f>
        <v>I4</v>
      </c>
      <c r="V45" s="11" t="b">
        <f t="shared" ca="1" si="5"/>
        <v>1</v>
      </c>
      <c r="W45" s="59">
        <f t="shared" ca="1" si="6"/>
        <v>4</v>
      </c>
      <c r="X45" s="59">
        <f t="shared" ca="1" si="7"/>
        <v>0</v>
      </c>
      <c r="Y45" s="59">
        <f t="shared" ca="1" si="0"/>
        <v>0</v>
      </c>
      <c r="Z45" s="59" t="b">
        <f t="shared" si="1"/>
        <v>0</v>
      </c>
      <c r="AA45" s="14">
        <f t="shared" ca="1" si="8"/>
        <v>4000</v>
      </c>
      <c r="AB45" s="14">
        <f t="shared" ca="1" si="2"/>
        <v>0</v>
      </c>
      <c r="AC45" s="14">
        <f t="shared" si="9"/>
        <v>0</v>
      </c>
      <c r="AD45" s="14">
        <f t="shared" ca="1" si="10"/>
        <v>4000</v>
      </c>
      <c r="AE45" s="14">
        <f t="shared" ca="1" si="11"/>
        <v>0</v>
      </c>
      <c r="AF45" s="14">
        <f t="shared" ca="1" si="11"/>
        <v>0</v>
      </c>
      <c r="AG45" s="14">
        <f t="shared" ca="1" si="11"/>
        <v>4000</v>
      </c>
    </row>
    <row r="46" spans="14:33" x14ac:dyDescent="0.5">
      <c r="N46" s="11">
        <v>45</v>
      </c>
      <c r="O46" s="31"/>
      <c r="P46" s="13">
        <f>'CP1 - flat'!P46</f>
        <v>5000</v>
      </c>
      <c r="Q46" s="13">
        <f t="shared" si="4"/>
        <v>0</v>
      </c>
      <c r="U46" s="59" t="str">
        <f>'CP1 - flat'!U46</f>
        <v>I5</v>
      </c>
      <c r="V46" s="11" t="b">
        <f t="shared" ca="1" si="5"/>
        <v>0</v>
      </c>
      <c r="W46" s="59">
        <f t="shared" ca="1" si="6"/>
        <v>0</v>
      </c>
      <c r="X46" s="59">
        <f t="shared" ca="1" si="7"/>
        <v>0</v>
      </c>
      <c r="Y46" s="59">
        <f t="shared" ca="1" si="0"/>
        <v>0</v>
      </c>
      <c r="Z46" s="59" t="b">
        <f t="shared" si="1"/>
        <v>0</v>
      </c>
      <c r="AA46" s="14">
        <f t="shared" ca="1" si="8"/>
        <v>0</v>
      </c>
      <c r="AB46" s="14">
        <f t="shared" ca="1" si="2"/>
        <v>0</v>
      </c>
      <c r="AC46" s="14">
        <f t="shared" si="9"/>
        <v>0</v>
      </c>
      <c r="AD46" s="14">
        <f t="shared" ca="1" si="10"/>
        <v>0</v>
      </c>
      <c r="AE46" s="14" t="str">
        <f t="shared" ca="1" si="11"/>
        <v/>
      </c>
      <c r="AF46" s="14" t="str">
        <f t="shared" ca="1" si="11"/>
        <v/>
      </c>
      <c r="AG46" s="14" t="str">
        <f t="shared" ca="1" si="11"/>
        <v/>
      </c>
    </row>
    <row r="47" spans="14:33" x14ac:dyDescent="0.5">
      <c r="N47" s="11">
        <v>46</v>
      </c>
      <c r="O47" s="31"/>
      <c r="P47" s="13">
        <f>'CP1 - flat'!P47</f>
        <v>5000</v>
      </c>
      <c r="Q47" s="13">
        <f t="shared" si="4"/>
        <v>0</v>
      </c>
      <c r="U47" s="59" t="str">
        <f>'CP1 - flat'!U47</f>
        <v>J1</v>
      </c>
      <c r="V47" s="11" t="b">
        <f t="shared" ca="1" si="5"/>
        <v>1</v>
      </c>
      <c r="W47" s="59">
        <f t="shared" ca="1" si="6"/>
        <v>6</v>
      </c>
      <c r="X47" s="59">
        <f t="shared" ca="1" si="7"/>
        <v>0</v>
      </c>
      <c r="Y47" s="59">
        <f t="shared" ca="1" si="0"/>
        <v>0</v>
      </c>
      <c r="Z47" s="59" t="b">
        <f t="shared" si="1"/>
        <v>0</v>
      </c>
      <c r="AA47" s="14">
        <f t="shared" ca="1" si="8"/>
        <v>6000</v>
      </c>
      <c r="AB47" s="14">
        <f t="shared" ca="1" si="2"/>
        <v>0</v>
      </c>
      <c r="AC47" s="14">
        <f t="shared" si="9"/>
        <v>0</v>
      </c>
      <c r="AD47" s="14">
        <f t="shared" ca="1" si="10"/>
        <v>6000</v>
      </c>
      <c r="AE47" s="14">
        <f t="shared" ca="1" si="11"/>
        <v>0</v>
      </c>
      <c r="AF47" s="14">
        <f t="shared" ca="1" si="11"/>
        <v>0</v>
      </c>
      <c r="AG47" s="14">
        <f t="shared" ca="1" si="11"/>
        <v>6000</v>
      </c>
    </row>
    <row r="48" spans="14:33" x14ac:dyDescent="0.5">
      <c r="N48" s="11">
        <v>47</v>
      </c>
      <c r="O48" s="31"/>
      <c r="P48" s="13">
        <f>'CP1 - flat'!P48</f>
        <v>5000</v>
      </c>
      <c r="Q48" s="13">
        <f t="shared" si="4"/>
        <v>0</v>
      </c>
      <c r="U48" s="59" t="str">
        <f>'CP1 - flat'!U48</f>
        <v>J2</v>
      </c>
      <c r="V48" s="11" t="b">
        <f t="shared" ca="1" si="5"/>
        <v>1</v>
      </c>
      <c r="W48" s="59">
        <f t="shared" ca="1" si="6"/>
        <v>7</v>
      </c>
      <c r="X48" s="59">
        <f t="shared" ca="1" si="7"/>
        <v>0</v>
      </c>
      <c r="Y48" s="59">
        <f t="shared" ca="1" si="0"/>
        <v>0</v>
      </c>
      <c r="Z48" s="59" t="b">
        <f t="shared" si="1"/>
        <v>0</v>
      </c>
      <c r="AA48" s="14">
        <f t="shared" ca="1" si="8"/>
        <v>7000</v>
      </c>
      <c r="AB48" s="14">
        <f t="shared" ca="1" si="2"/>
        <v>0</v>
      </c>
      <c r="AC48" s="14">
        <f t="shared" si="9"/>
        <v>0</v>
      </c>
      <c r="AD48" s="14">
        <f t="shared" ca="1" si="10"/>
        <v>7000</v>
      </c>
      <c r="AE48" s="14">
        <f t="shared" ca="1" si="11"/>
        <v>0</v>
      </c>
      <c r="AF48" s="14">
        <f t="shared" ca="1" si="11"/>
        <v>0</v>
      </c>
      <c r="AG48" s="14">
        <f t="shared" ca="1" si="11"/>
        <v>7000</v>
      </c>
    </row>
    <row r="49" spans="14:33" x14ac:dyDescent="0.5">
      <c r="N49" s="11">
        <v>48</v>
      </c>
      <c r="O49" s="31"/>
      <c r="P49" s="13">
        <f>'CP1 - flat'!P49</f>
        <v>5000</v>
      </c>
      <c r="Q49" s="13">
        <f t="shared" si="4"/>
        <v>0</v>
      </c>
      <c r="U49" s="59" t="str">
        <f>'CP1 - flat'!U49</f>
        <v>J3</v>
      </c>
      <c r="V49" s="11" t="b">
        <f t="shared" ca="1" si="5"/>
        <v>1</v>
      </c>
      <c r="W49" s="59">
        <f t="shared" ca="1" si="6"/>
        <v>8</v>
      </c>
      <c r="X49" s="59">
        <f t="shared" ca="1" si="7"/>
        <v>0</v>
      </c>
      <c r="Y49" s="59">
        <f t="shared" ca="1" si="0"/>
        <v>0</v>
      </c>
      <c r="Z49" s="59" t="b">
        <f t="shared" si="1"/>
        <v>0</v>
      </c>
      <c r="AA49" s="14">
        <f t="shared" ca="1" si="8"/>
        <v>8000</v>
      </c>
      <c r="AB49" s="14">
        <f t="shared" ca="1" si="2"/>
        <v>0</v>
      </c>
      <c r="AC49" s="14">
        <f t="shared" si="9"/>
        <v>0</v>
      </c>
      <c r="AD49" s="14">
        <f t="shared" ca="1" si="10"/>
        <v>8000</v>
      </c>
      <c r="AE49" s="14">
        <f t="shared" ca="1" si="11"/>
        <v>0</v>
      </c>
      <c r="AF49" s="14">
        <f t="shared" ca="1" si="11"/>
        <v>0</v>
      </c>
      <c r="AG49" s="14">
        <f t="shared" ca="1" si="11"/>
        <v>8000</v>
      </c>
    </row>
    <row r="50" spans="14:33" x14ac:dyDescent="0.5">
      <c r="N50" s="11">
        <v>49</v>
      </c>
      <c r="O50" s="31"/>
      <c r="P50" s="13">
        <f>'CP1 - flat'!P50</f>
        <v>5000</v>
      </c>
      <c r="Q50" s="13">
        <f t="shared" si="4"/>
        <v>0</v>
      </c>
      <c r="U50" s="59" t="str">
        <f>'CP1 - flat'!U50</f>
        <v>J4</v>
      </c>
      <c r="V50" s="11" t="b">
        <f t="shared" ca="1" si="5"/>
        <v>1</v>
      </c>
      <c r="W50" s="59">
        <f t="shared" ca="1" si="6"/>
        <v>9</v>
      </c>
      <c r="X50" s="59">
        <f t="shared" ca="1" si="7"/>
        <v>0</v>
      </c>
      <c r="Y50" s="59">
        <f t="shared" ca="1" si="0"/>
        <v>0</v>
      </c>
      <c r="Z50" s="59" t="b">
        <f t="shared" si="1"/>
        <v>0</v>
      </c>
      <c r="AA50" s="14">
        <f t="shared" ca="1" si="8"/>
        <v>9000</v>
      </c>
      <c r="AB50" s="14">
        <f t="shared" ca="1" si="2"/>
        <v>0</v>
      </c>
      <c r="AC50" s="14">
        <f t="shared" si="9"/>
        <v>0</v>
      </c>
      <c r="AD50" s="14">
        <f t="shared" ca="1" si="10"/>
        <v>9000</v>
      </c>
      <c r="AE50" s="14">
        <f t="shared" ca="1" si="11"/>
        <v>0</v>
      </c>
      <c r="AF50" s="14">
        <f t="shared" ca="1" si="11"/>
        <v>0</v>
      </c>
      <c r="AG50" s="14">
        <f t="shared" ca="1" si="11"/>
        <v>9000</v>
      </c>
    </row>
    <row r="51" spans="14:33" x14ac:dyDescent="0.5">
      <c r="N51" s="11">
        <v>50</v>
      </c>
      <c r="O51" s="31"/>
      <c r="P51" s="13">
        <f>'CP1 - flat'!P51</f>
        <v>5000</v>
      </c>
      <c r="Q51" s="13">
        <f t="shared" si="4"/>
        <v>0</v>
      </c>
      <c r="U51" s="59" t="str">
        <f>'CP1 - flat'!U51</f>
        <v>J5</v>
      </c>
      <c r="V51" s="11" t="b">
        <f t="shared" ca="1" si="5"/>
        <v>0</v>
      </c>
      <c r="W51" s="59">
        <f t="shared" ca="1" si="6"/>
        <v>0</v>
      </c>
      <c r="X51" s="59">
        <f t="shared" ca="1" si="7"/>
        <v>0</v>
      </c>
      <c r="Y51" s="59">
        <f t="shared" ca="1" si="0"/>
        <v>0</v>
      </c>
      <c r="Z51" s="59" t="b">
        <f t="shared" si="1"/>
        <v>0</v>
      </c>
      <c r="AA51" s="14">
        <f t="shared" ca="1" si="8"/>
        <v>0</v>
      </c>
      <c r="AB51" s="14">
        <f t="shared" ca="1" si="2"/>
        <v>0</v>
      </c>
      <c r="AC51" s="14">
        <f t="shared" si="9"/>
        <v>0</v>
      </c>
      <c r="AD51" s="14">
        <f t="shared" ca="1" si="10"/>
        <v>0</v>
      </c>
      <c r="AE51" s="14" t="str">
        <f t="shared" ca="1" si="11"/>
        <v/>
      </c>
      <c r="AF51" s="14" t="str">
        <f t="shared" ca="1" si="11"/>
        <v/>
      </c>
      <c r="AG51" s="14" t="str">
        <f t="shared" ca="1" si="11"/>
        <v/>
      </c>
    </row>
    <row r="52" spans="14:33" x14ac:dyDescent="0.5">
      <c r="N52" s="11">
        <v>51</v>
      </c>
      <c r="O52" s="31"/>
      <c r="P52" s="13">
        <f>'CP1 - flat'!P52</f>
        <v>5000</v>
      </c>
      <c r="Q52" s="13">
        <f t="shared" si="4"/>
        <v>0</v>
      </c>
      <c r="U52" s="59" t="str">
        <f>'CP1 - flat'!U52</f>
        <v>K1</v>
      </c>
      <c r="V52" s="11" t="b">
        <f t="shared" ca="1" si="5"/>
        <v>1</v>
      </c>
      <c r="W52" s="59">
        <f t="shared" ca="1" si="6"/>
        <v>1</v>
      </c>
      <c r="X52" s="59">
        <f t="shared" ca="1" si="7"/>
        <v>0</v>
      </c>
      <c r="Y52" s="59">
        <f t="shared" ca="1" si="0"/>
        <v>0</v>
      </c>
      <c r="Z52" s="59" t="b">
        <f t="shared" si="1"/>
        <v>0</v>
      </c>
      <c r="AA52" s="14">
        <f t="shared" ca="1" si="8"/>
        <v>1000</v>
      </c>
      <c r="AB52" s="14">
        <f t="shared" ca="1" si="2"/>
        <v>0</v>
      </c>
      <c r="AC52" s="14">
        <f t="shared" si="9"/>
        <v>0</v>
      </c>
      <c r="AD52" s="14">
        <f t="shared" ca="1" si="10"/>
        <v>1000</v>
      </c>
      <c r="AE52" s="14">
        <f t="shared" ca="1" si="11"/>
        <v>0</v>
      </c>
      <c r="AF52" s="14">
        <f t="shared" ca="1" si="11"/>
        <v>0</v>
      </c>
      <c r="AG52" s="14">
        <f t="shared" ca="1" si="11"/>
        <v>1000</v>
      </c>
    </row>
    <row r="53" spans="14:33" x14ac:dyDescent="0.5">
      <c r="N53" s="11">
        <v>52</v>
      </c>
      <c r="O53" s="31"/>
      <c r="P53" s="13">
        <f>'CP1 - flat'!P53</f>
        <v>5000</v>
      </c>
      <c r="Q53" s="13">
        <f t="shared" si="4"/>
        <v>0</v>
      </c>
      <c r="U53" s="59" t="str">
        <f>'CP1 - flat'!U53</f>
        <v>K2</v>
      </c>
      <c r="V53" s="11" t="b">
        <f t="shared" ca="1" si="5"/>
        <v>1</v>
      </c>
      <c r="W53" s="59">
        <f t="shared" ca="1" si="6"/>
        <v>2</v>
      </c>
      <c r="X53" s="59">
        <f t="shared" ca="1" si="7"/>
        <v>0</v>
      </c>
      <c r="Y53" s="59">
        <f t="shared" ca="1" si="0"/>
        <v>0</v>
      </c>
      <c r="Z53" s="59" t="b">
        <f t="shared" si="1"/>
        <v>0</v>
      </c>
      <c r="AA53" s="14">
        <f t="shared" ca="1" si="8"/>
        <v>2000</v>
      </c>
      <c r="AB53" s="14">
        <f t="shared" ca="1" si="2"/>
        <v>0</v>
      </c>
      <c r="AC53" s="14">
        <f t="shared" si="9"/>
        <v>0</v>
      </c>
      <c r="AD53" s="14">
        <f t="shared" ca="1" si="10"/>
        <v>2000</v>
      </c>
      <c r="AE53" s="14">
        <f t="shared" ca="1" si="11"/>
        <v>0</v>
      </c>
      <c r="AF53" s="14">
        <f t="shared" ca="1" si="11"/>
        <v>0</v>
      </c>
      <c r="AG53" s="14">
        <f t="shared" ca="1" si="11"/>
        <v>2000</v>
      </c>
    </row>
    <row r="54" spans="14:33" x14ac:dyDescent="0.5">
      <c r="N54" s="11">
        <v>53</v>
      </c>
      <c r="O54" s="31"/>
      <c r="P54" s="13">
        <f>'CP1 - flat'!P54</f>
        <v>5000</v>
      </c>
      <c r="Q54" s="13">
        <f t="shared" si="4"/>
        <v>0</v>
      </c>
      <c r="U54" s="59" t="str">
        <f>'CP1 - flat'!U54</f>
        <v>K3</v>
      </c>
      <c r="V54" s="11" t="b">
        <f t="shared" ca="1" si="5"/>
        <v>1</v>
      </c>
      <c r="W54" s="59">
        <f t="shared" ca="1" si="6"/>
        <v>3</v>
      </c>
      <c r="X54" s="59">
        <f t="shared" ca="1" si="7"/>
        <v>0</v>
      </c>
      <c r="Y54" s="59">
        <f t="shared" ca="1" si="0"/>
        <v>0</v>
      </c>
      <c r="Z54" s="59" t="b">
        <f t="shared" si="1"/>
        <v>0</v>
      </c>
      <c r="AA54" s="14">
        <f t="shared" ca="1" si="8"/>
        <v>3000</v>
      </c>
      <c r="AB54" s="14">
        <f t="shared" ca="1" si="2"/>
        <v>0</v>
      </c>
      <c r="AC54" s="14">
        <f t="shared" si="9"/>
        <v>0</v>
      </c>
      <c r="AD54" s="14">
        <f t="shared" ca="1" si="10"/>
        <v>3000</v>
      </c>
      <c r="AE54" s="14">
        <f t="shared" ca="1" si="11"/>
        <v>0</v>
      </c>
      <c r="AF54" s="14">
        <f t="shared" ca="1" si="11"/>
        <v>0</v>
      </c>
      <c r="AG54" s="14">
        <f t="shared" ca="1" si="11"/>
        <v>3000</v>
      </c>
    </row>
    <row r="55" spans="14:33" x14ac:dyDescent="0.5">
      <c r="N55" s="11">
        <v>54</v>
      </c>
      <c r="O55" s="31"/>
      <c r="P55" s="13">
        <f>'CP1 - flat'!P55</f>
        <v>5000</v>
      </c>
      <c r="Q55" s="13">
        <f t="shared" si="4"/>
        <v>0</v>
      </c>
      <c r="U55" s="59" t="str">
        <f>'CP1 - flat'!U55</f>
        <v>K4</v>
      </c>
      <c r="V55" s="11" t="b">
        <f t="shared" ca="1" si="5"/>
        <v>1</v>
      </c>
      <c r="W55" s="59">
        <f t="shared" ca="1" si="6"/>
        <v>4</v>
      </c>
      <c r="X55" s="59">
        <f t="shared" ca="1" si="7"/>
        <v>0</v>
      </c>
      <c r="Y55" s="59">
        <f t="shared" ca="1" si="0"/>
        <v>0</v>
      </c>
      <c r="Z55" s="59" t="b">
        <f t="shared" si="1"/>
        <v>0</v>
      </c>
      <c r="AA55" s="14">
        <f t="shared" ca="1" si="8"/>
        <v>4000</v>
      </c>
      <c r="AB55" s="14">
        <f t="shared" ca="1" si="2"/>
        <v>0</v>
      </c>
      <c r="AC55" s="14">
        <f t="shared" si="9"/>
        <v>0</v>
      </c>
      <c r="AD55" s="14">
        <f t="shared" ca="1" si="10"/>
        <v>4000</v>
      </c>
      <c r="AE55" s="14">
        <f t="shared" ca="1" si="11"/>
        <v>0</v>
      </c>
      <c r="AF55" s="14">
        <f t="shared" ca="1" si="11"/>
        <v>0</v>
      </c>
      <c r="AG55" s="14">
        <f t="shared" ca="1" si="11"/>
        <v>4000</v>
      </c>
    </row>
    <row r="56" spans="14:33" x14ac:dyDescent="0.5">
      <c r="N56" s="11">
        <v>55</v>
      </c>
      <c r="O56" s="31"/>
      <c r="P56" s="13">
        <f>'CP1 - flat'!P56</f>
        <v>5000</v>
      </c>
      <c r="Q56" s="13">
        <f t="shared" si="4"/>
        <v>0</v>
      </c>
      <c r="U56" s="59" t="str">
        <f>'CP1 - flat'!U56</f>
        <v>K5</v>
      </c>
      <c r="V56" s="11" t="b">
        <f t="shared" ca="1" si="5"/>
        <v>0</v>
      </c>
      <c r="W56" s="59">
        <f t="shared" ca="1" si="6"/>
        <v>0</v>
      </c>
      <c r="X56" s="59">
        <f t="shared" ca="1" si="7"/>
        <v>0</v>
      </c>
      <c r="Y56" s="59">
        <f t="shared" ca="1" si="0"/>
        <v>0</v>
      </c>
      <c r="Z56" s="59" t="b">
        <f t="shared" si="1"/>
        <v>0</v>
      </c>
      <c r="AA56" s="14">
        <f t="shared" ca="1" si="8"/>
        <v>0</v>
      </c>
      <c r="AB56" s="14">
        <f t="shared" ca="1" si="2"/>
        <v>0</v>
      </c>
      <c r="AC56" s="14">
        <f t="shared" si="9"/>
        <v>0</v>
      </c>
      <c r="AD56" s="14">
        <f t="shared" ca="1" si="10"/>
        <v>0</v>
      </c>
      <c r="AE56" s="14" t="str">
        <f t="shared" ca="1" si="11"/>
        <v/>
      </c>
      <c r="AF56" s="14" t="str">
        <f t="shared" ca="1" si="11"/>
        <v/>
      </c>
      <c r="AG56" s="14" t="str">
        <f t="shared" ca="1" si="11"/>
        <v/>
      </c>
    </row>
    <row r="57" spans="14:33" x14ac:dyDescent="0.5">
      <c r="N57" s="11">
        <v>56</v>
      </c>
      <c r="O57" s="31"/>
      <c r="P57" s="13">
        <f>'CP1 - flat'!P57</f>
        <v>5000</v>
      </c>
      <c r="Q57" s="13">
        <f t="shared" si="4"/>
        <v>0</v>
      </c>
      <c r="U57" s="59" t="str">
        <f>'CP1 - flat'!U57</f>
        <v>L1</v>
      </c>
      <c r="V57" s="11" t="b">
        <f t="shared" ca="1" si="5"/>
        <v>0</v>
      </c>
      <c r="W57" s="59">
        <f t="shared" ca="1" si="6"/>
        <v>0</v>
      </c>
      <c r="X57" s="59">
        <f t="shared" ca="1" si="7"/>
        <v>0</v>
      </c>
      <c r="Y57" s="59">
        <f t="shared" ca="1" si="0"/>
        <v>0</v>
      </c>
      <c r="Z57" s="59" t="b">
        <f t="shared" si="1"/>
        <v>0</v>
      </c>
      <c r="AA57" s="14">
        <f t="shared" ca="1" si="8"/>
        <v>0</v>
      </c>
      <c r="AB57" s="14">
        <f t="shared" ca="1" si="2"/>
        <v>0</v>
      </c>
      <c r="AC57" s="14">
        <f t="shared" si="9"/>
        <v>0</v>
      </c>
      <c r="AD57" s="14">
        <f t="shared" ca="1" si="10"/>
        <v>0</v>
      </c>
      <c r="AE57" s="14" t="str">
        <f t="shared" ca="1" si="11"/>
        <v/>
      </c>
      <c r="AF57" s="14" t="str">
        <f t="shared" ca="1" si="11"/>
        <v/>
      </c>
      <c r="AG57" s="14" t="str">
        <f t="shared" ca="1" si="11"/>
        <v/>
      </c>
    </row>
    <row r="58" spans="14:33" x14ac:dyDescent="0.5">
      <c r="N58" s="11">
        <v>57</v>
      </c>
      <c r="O58" s="31"/>
      <c r="P58" s="13">
        <f>'CP1 - flat'!P58</f>
        <v>5000</v>
      </c>
      <c r="Q58" s="13">
        <f t="shared" si="4"/>
        <v>0</v>
      </c>
      <c r="U58" s="59" t="str">
        <f>'CP1 - flat'!U58</f>
        <v>L2</v>
      </c>
      <c r="V58" s="11" t="b">
        <f t="shared" ca="1" si="5"/>
        <v>0</v>
      </c>
      <c r="W58" s="59">
        <f t="shared" ca="1" si="6"/>
        <v>0</v>
      </c>
      <c r="X58" s="59">
        <f t="shared" ca="1" si="7"/>
        <v>0</v>
      </c>
      <c r="Y58" s="59">
        <f t="shared" ca="1" si="0"/>
        <v>0</v>
      </c>
      <c r="Z58" s="59" t="b">
        <f t="shared" si="1"/>
        <v>0</v>
      </c>
      <c r="AA58" s="14">
        <f t="shared" ca="1" si="8"/>
        <v>0</v>
      </c>
      <c r="AB58" s="14">
        <f t="shared" ca="1" si="2"/>
        <v>0</v>
      </c>
      <c r="AC58" s="14">
        <f t="shared" si="9"/>
        <v>0</v>
      </c>
      <c r="AD58" s="14">
        <f t="shared" ca="1" si="10"/>
        <v>0</v>
      </c>
      <c r="AE58" s="14" t="str">
        <f t="shared" ca="1" si="11"/>
        <v/>
      </c>
      <c r="AF58" s="14" t="str">
        <f t="shared" ca="1" si="11"/>
        <v/>
      </c>
      <c r="AG58" s="14" t="str">
        <f t="shared" ca="1" si="11"/>
        <v/>
      </c>
    </row>
    <row r="59" spans="14:33" x14ac:dyDescent="0.5">
      <c r="N59" s="11">
        <v>58</v>
      </c>
      <c r="O59" s="31"/>
      <c r="P59" s="13">
        <f>'CP1 - flat'!P59</f>
        <v>5000</v>
      </c>
      <c r="Q59" s="13">
        <f t="shared" si="4"/>
        <v>0</v>
      </c>
      <c r="U59" s="59" t="str">
        <f>'CP1 - flat'!U59</f>
        <v>L3</v>
      </c>
      <c r="V59" s="11" t="b">
        <f t="shared" ca="1" si="5"/>
        <v>0</v>
      </c>
      <c r="W59" s="59">
        <f t="shared" ca="1" si="6"/>
        <v>0</v>
      </c>
      <c r="X59" s="59">
        <f t="shared" ca="1" si="7"/>
        <v>0</v>
      </c>
      <c r="Y59" s="59">
        <f t="shared" ca="1" si="0"/>
        <v>0</v>
      </c>
      <c r="Z59" s="59" t="b">
        <f t="shared" si="1"/>
        <v>0</v>
      </c>
      <c r="AA59" s="14">
        <f t="shared" ca="1" si="8"/>
        <v>0</v>
      </c>
      <c r="AB59" s="14">
        <f t="shared" ca="1" si="2"/>
        <v>0</v>
      </c>
      <c r="AC59" s="14">
        <f t="shared" si="9"/>
        <v>0</v>
      </c>
      <c r="AD59" s="14">
        <f t="shared" ca="1" si="10"/>
        <v>0</v>
      </c>
      <c r="AE59" s="14" t="str">
        <f t="shared" ca="1" si="11"/>
        <v/>
      </c>
      <c r="AF59" s="14" t="str">
        <f t="shared" ca="1" si="11"/>
        <v/>
      </c>
      <c r="AG59" s="14" t="str">
        <f t="shared" ca="1" si="11"/>
        <v/>
      </c>
    </row>
    <row r="60" spans="14:33" x14ac:dyDescent="0.5">
      <c r="N60" s="11">
        <v>59</v>
      </c>
      <c r="O60" s="31"/>
      <c r="P60" s="13">
        <f>'CP1 - flat'!P60</f>
        <v>5000</v>
      </c>
      <c r="Q60" s="13">
        <f t="shared" si="4"/>
        <v>0</v>
      </c>
      <c r="U60" s="59" t="str">
        <f>'CP1 - flat'!U60</f>
        <v>L4</v>
      </c>
      <c r="V60" s="11" t="b">
        <f t="shared" ca="1" si="5"/>
        <v>0</v>
      </c>
      <c r="W60" s="59">
        <f t="shared" ca="1" si="6"/>
        <v>0</v>
      </c>
      <c r="X60" s="59">
        <f t="shared" ca="1" si="7"/>
        <v>0</v>
      </c>
      <c r="Y60" s="59">
        <f t="shared" ca="1" si="0"/>
        <v>0</v>
      </c>
      <c r="Z60" s="59" t="b">
        <f t="shared" si="1"/>
        <v>0</v>
      </c>
      <c r="AA60" s="14">
        <f t="shared" ca="1" si="8"/>
        <v>0</v>
      </c>
      <c r="AB60" s="14">
        <f t="shared" ca="1" si="2"/>
        <v>0</v>
      </c>
      <c r="AC60" s="14">
        <f t="shared" si="9"/>
        <v>0</v>
      </c>
      <c r="AD60" s="14">
        <f t="shared" ca="1" si="10"/>
        <v>0</v>
      </c>
      <c r="AE60" s="14" t="str">
        <f t="shared" ca="1" si="11"/>
        <v/>
      </c>
      <c r="AF60" s="14" t="str">
        <f t="shared" ca="1" si="11"/>
        <v/>
      </c>
      <c r="AG60" s="14" t="str">
        <f t="shared" ca="1" si="11"/>
        <v/>
      </c>
    </row>
    <row r="61" spans="14:33" ht="18.899999999999999" thickBot="1" x14ac:dyDescent="0.55000000000000004">
      <c r="N61" s="11">
        <v>60</v>
      </c>
      <c r="O61" s="33"/>
      <c r="P61" s="13">
        <f>'CP1 - flat'!P61</f>
        <v>5000</v>
      </c>
      <c r="Q61" s="13">
        <f t="shared" si="4"/>
        <v>0</v>
      </c>
      <c r="U61" s="59" t="str">
        <f>'CP1 - flat'!U61</f>
        <v>L5</v>
      </c>
      <c r="V61" s="11" t="b">
        <f t="shared" ca="1" si="5"/>
        <v>0</v>
      </c>
      <c r="W61" s="59">
        <f t="shared" ca="1" si="6"/>
        <v>0</v>
      </c>
      <c r="X61" s="59">
        <f t="shared" ca="1" si="7"/>
        <v>0</v>
      </c>
      <c r="Y61" s="59">
        <f t="shared" ca="1" si="0"/>
        <v>0</v>
      </c>
      <c r="Z61" s="59" t="b">
        <f t="shared" si="1"/>
        <v>0</v>
      </c>
      <c r="AA61" s="14">
        <f t="shared" ca="1" si="8"/>
        <v>0</v>
      </c>
      <c r="AB61" s="14">
        <f t="shared" ca="1" si="2"/>
        <v>0</v>
      </c>
      <c r="AC61" s="14">
        <f t="shared" si="9"/>
        <v>0</v>
      </c>
      <c r="AD61" s="14">
        <f t="shared" ca="1" si="10"/>
        <v>0</v>
      </c>
      <c r="AE61" s="14" t="str">
        <f t="shared" ca="1" si="11"/>
        <v/>
      </c>
      <c r="AF61" s="14" t="str">
        <f t="shared" ca="1" si="11"/>
        <v/>
      </c>
      <c r="AG61" s="14" t="str">
        <f t="shared" ca="1" si="11"/>
        <v/>
      </c>
    </row>
  </sheetData>
  <mergeCells count="3">
    <mergeCell ref="A6:L6"/>
    <mergeCell ref="A7:L7"/>
    <mergeCell ref="AK7:AV7"/>
  </mergeCells>
  <conditionalFormatting sqref="A1:M5 A6">
    <cfRule type="colorScale" priority="3">
      <colorScale>
        <cfvo type="num" val="0"/>
        <cfvo type="num" val="1"/>
        <color rgb="FFFFC000"/>
        <color rgb="FF00B050"/>
      </colorScale>
    </cfRule>
  </conditionalFormatting>
  <conditionalFormatting sqref="A7">
    <cfRule type="colorScale" priority="2">
      <colorScale>
        <cfvo type="num" val="0"/>
        <cfvo type="num" val="1"/>
        <color rgb="FFFFC000"/>
        <color rgb="FF00B050"/>
      </colorScale>
    </cfRule>
  </conditionalFormatting>
  <conditionalFormatting sqref="AX2:BI6">
    <cfRule type="colorScale" priority="1">
      <colorScale>
        <cfvo type="num" val="0"/>
        <cfvo type="num" val="1"/>
        <color rgb="FFFFC000"/>
        <color rgb="FF00B050"/>
      </colorScale>
    </cfRule>
  </conditionalFormatting>
  <pageMargins left="0.7" right="0.7" top="0.75" bottom="0.75" header="0.3" footer="0.3"/>
  <pageSetup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BK62"/>
  <sheetViews>
    <sheetView tabSelected="1" zoomScaleNormal="100" workbookViewId="0">
      <selection activeCell="Z25" sqref="Z25"/>
    </sheetView>
  </sheetViews>
  <sheetFormatPr defaultColWidth="9.15234375" defaultRowHeight="18.45" x14ac:dyDescent="0.5"/>
  <cols>
    <col min="1" max="2" width="9.15234375" style="11" customWidth="1"/>
    <col min="3" max="3" width="10" style="11" bestFit="1" customWidth="1"/>
    <col min="4" max="12" width="9.15234375" style="11" customWidth="1"/>
    <col min="13" max="13" width="7" style="11" customWidth="1"/>
    <col min="14" max="14" width="11.84375" style="11" bestFit="1" customWidth="1"/>
    <col min="15" max="15" width="10.15234375" style="11" bestFit="1" customWidth="1"/>
    <col min="16" max="16" width="14.4609375" style="11" bestFit="1" customWidth="1"/>
    <col min="17" max="17" width="11.15234375" style="11" bestFit="1" customWidth="1"/>
    <col min="18" max="18" width="11.84375" style="11" bestFit="1" customWidth="1"/>
    <col min="19" max="19" width="12.69140625" style="11" bestFit="1" customWidth="1"/>
    <col min="20" max="20" width="9.15234375" style="11"/>
    <col min="21" max="21" width="10.15234375" style="27" bestFit="1" customWidth="1"/>
    <col min="22" max="22" width="9.15234375" style="11"/>
    <col min="23" max="23" width="9.15234375" style="27"/>
    <col min="24" max="24" width="13.84375" style="43" bestFit="1" customWidth="1"/>
    <col min="25" max="25" width="10.53515625" style="27" bestFit="1" customWidth="1"/>
    <col min="26" max="26" width="11.921875" style="27" bestFit="1" customWidth="1"/>
    <col min="27" max="27" width="14" style="27" bestFit="1" customWidth="1"/>
    <col min="28" max="28" width="18.69140625" style="27" bestFit="1" customWidth="1"/>
    <col min="29" max="29" width="20.53515625" style="14" bestFit="1" customWidth="1"/>
    <col min="30" max="30" width="26.69140625" style="14" bestFit="1" customWidth="1"/>
    <col min="31" max="31" width="23" style="14" bestFit="1" customWidth="1"/>
    <col min="32" max="32" width="14.23046875" style="14" bestFit="1" customWidth="1"/>
    <col min="33" max="33" width="18" style="14" bestFit="1" customWidth="1"/>
    <col min="34" max="34" width="12.69140625" style="14" bestFit="1" customWidth="1"/>
    <col min="35" max="35" width="14.23046875" style="14" bestFit="1" customWidth="1"/>
    <col min="36" max="36" width="34.15234375" style="11" bestFit="1" customWidth="1"/>
    <col min="37" max="37" width="15.69140625" style="11" bestFit="1" customWidth="1"/>
    <col min="38" max="38" width="2.23046875" style="47" bestFit="1" customWidth="1"/>
    <col min="39" max="50" width="10.61328125" style="47" customWidth="1"/>
    <col min="51" max="51" width="9.15234375" style="11"/>
    <col min="52" max="52" width="3.69140625" style="11" bestFit="1" customWidth="1"/>
    <col min="53" max="54" width="3.61328125" style="11" bestFit="1" customWidth="1"/>
    <col min="55" max="55" width="3.84375" style="11" bestFit="1" customWidth="1"/>
    <col min="56" max="56" width="3.53515625" style="11" bestFit="1" customWidth="1"/>
    <col min="57" max="57" width="3.4609375" style="11" bestFit="1" customWidth="1"/>
    <col min="58" max="58" width="3.921875" style="11" bestFit="1" customWidth="1"/>
    <col min="59" max="59" width="3.84375" style="11" bestFit="1" customWidth="1"/>
    <col min="60" max="60" width="2.921875" style="11" bestFit="1" customWidth="1"/>
    <col min="61" max="61" width="3.07421875" style="11" bestFit="1" customWidth="1"/>
    <col min="62" max="62" width="3.61328125" style="11" bestFit="1" customWidth="1"/>
    <col min="63" max="63" width="3.3828125" style="11" bestFit="1" customWidth="1"/>
    <col min="64" max="16384" width="9.15234375" style="11"/>
  </cols>
  <sheetData>
    <row r="1" spans="1:63" ht="19.5" customHeight="1" thickBot="1" x14ac:dyDescent="0.55000000000000004">
      <c r="A1" s="1">
        <f>IF(ISBLANK('CP1 - flat'!A1),,Z2)</f>
        <v>0</v>
      </c>
      <c r="B1" s="2">
        <f>IF(ISBLANK('CP1 - flat'!A1),,Z7)</f>
        <v>1</v>
      </c>
      <c r="C1" s="2">
        <f>IF(ISBLANK('CP1 - flat'!A1),,Z12)</f>
        <v>0</v>
      </c>
      <c r="D1" s="2">
        <f>IF(ISBLANK('CP1 - flat'!A1),,Z17)</f>
        <v>1</v>
      </c>
      <c r="E1" s="2">
        <f>IF(ISBLANK('CP1 - flat'!E1),,Z22)</f>
        <v>0</v>
      </c>
      <c r="F1" s="2" t="e">
        <f>IF(ISBLANK('CP1 - flat'!E1),,Z27)</f>
        <v>#N/A</v>
      </c>
      <c r="G1" s="2" t="e">
        <f>IF(ISBLANK('CP1 - flat'!E1),,Z32)</f>
        <v>#N/A</v>
      </c>
      <c r="H1" s="2" t="e">
        <f>IF(ISBLANK('CP1 - flat'!E1),,Z37)</f>
        <v>#N/A</v>
      </c>
      <c r="I1" s="2" t="e">
        <f>IF(ISBLANK('CP1 - flat'!E1),,Z42)</f>
        <v>#N/A</v>
      </c>
      <c r="J1" s="2" t="e">
        <f>IF(ISBLANK('CP1 - flat'!E1),,Z47)</f>
        <v>#N/A</v>
      </c>
      <c r="K1" s="2" t="e">
        <f>IF(ISBLANK('CP1 - flat'!E1),,Z52)</f>
        <v>#N/A</v>
      </c>
      <c r="L1" s="3" t="e">
        <f>IF(ISBLANK('CP1 - flat'!E1),,Z57)</f>
        <v>#N/A</v>
      </c>
      <c r="M1" s="23"/>
      <c r="N1" s="11" t="s">
        <v>3</v>
      </c>
      <c r="O1" s="11" t="s">
        <v>4</v>
      </c>
      <c r="P1" s="11" t="s">
        <v>5</v>
      </c>
      <c r="Q1" s="11" t="s">
        <v>0</v>
      </c>
      <c r="R1" s="11" t="s">
        <v>49</v>
      </c>
      <c r="S1" s="13">
        <f>SUM(Q:Q)</f>
        <v>5000</v>
      </c>
      <c r="U1" s="27" t="s">
        <v>1</v>
      </c>
      <c r="V1" s="11" t="s">
        <v>112</v>
      </c>
      <c r="W1" s="27" t="s">
        <v>7</v>
      </c>
      <c r="X1" s="43" t="s">
        <v>123</v>
      </c>
      <c r="Y1" s="27" t="s">
        <v>64</v>
      </c>
      <c r="Z1" s="27" t="s">
        <v>63</v>
      </c>
      <c r="AA1" s="27" t="s">
        <v>44</v>
      </c>
      <c r="AB1" s="27" t="s">
        <v>60</v>
      </c>
      <c r="AC1" s="14" t="s">
        <v>47</v>
      </c>
      <c r="AD1" s="14" t="s">
        <v>55</v>
      </c>
      <c r="AE1" s="14" t="s">
        <v>45</v>
      </c>
      <c r="AF1" s="14" t="s">
        <v>46</v>
      </c>
      <c r="AG1" s="14" t="s">
        <v>114</v>
      </c>
      <c r="AH1" s="14" t="s">
        <v>115</v>
      </c>
      <c r="AI1" s="14" t="s">
        <v>116</v>
      </c>
      <c r="AJ1" s="11" t="s">
        <v>53</v>
      </c>
      <c r="AK1" s="13" t="e">
        <f ca="1">SUM(AI:AI)</f>
        <v>#N/A</v>
      </c>
      <c r="AM1" s="47" t="s">
        <v>127</v>
      </c>
      <c r="AN1" s="47" t="s">
        <v>128</v>
      </c>
      <c r="AO1" s="47" t="s">
        <v>129</v>
      </c>
      <c r="AP1" s="47" t="s">
        <v>130</v>
      </c>
      <c r="AQ1" s="47" t="s">
        <v>131</v>
      </c>
      <c r="AR1" s="47" t="s">
        <v>132</v>
      </c>
      <c r="AS1" s="47" t="s">
        <v>133</v>
      </c>
      <c r="AT1" s="47" t="s">
        <v>134</v>
      </c>
      <c r="AU1" s="47" t="s">
        <v>126</v>
      </c>
      <c r="AV1" s="47" t="s">
        <v>135</v>
      </c>
      <c r="AW1" s="47" t="s">
        <v>136</v>
      </c>
      <c r="AX1" s="47" t="s">
        <v>137</v>
      </c>
    </row>
    <row r="2" spans="1:63" x14ac:dyDescent="0.5">
      <c r="A2" s="4">
        <f>IF(ISBLANK('CP1 - flat'!A2),,Z3)</f>
        <v>0</v>
      </c>
      <c r="B2" s="5">
        <f>IF(ISBLANK('CP1 - flat'!A2),,Z8)</f>
        <v>1</v>
      </c>
      <c r="C2" s="5">
        <f>IF(ISBLANK('CP1 - flat'!A2),,Z13)</f>
        <v>1</v>
      </c>
      <c r="D2" s="5">
        <f>IF(ISBLANK('CP1 - flat'!A2),,Z18)</f>
        <v>0</v>
      </c>
      <c r="E2" s="5">
        <f>IF(ISBLANK('CP1 - flat'!E2),,Z23)</f>
        <v>1</v>
      </c>
      <c r="F2" s="5">
        <f>IF(ISBLANK('CP1 - flat'!E2),,Z28)</f>
        <v>0</v>
      </c>
      <c r="G2" s="5" t="e">
        <f>IF(ISBLANK('CP1 - flat'!E2),,Z33)</f>
        <v>#N/A</v>
      </c>
      <c r="H2" s="5" t="e">
        <f>IF(ISBLANK('CP1 - flat'!E2),,Z38)</f>
        <v>#N/A</v>
      </c>
      <c r="I2" s="5" t="e">
        <f>IF(ISBLANK('CP1 - flat'!E2),,Z43)</f>
        <v>#N/A</v>
      </c>
      <c r="J2" s="5" t="e">
        <f>IF(ISBLANK('CP1 - flat'!E2),,Z48)</f>
        <v>#N/A</v>
      </c>
      <c r="K2" s="5" t="e">
        <f>IF(ISBLANK('CP1 - flat'!E2),,Z53)</f>
        <v>#N/A</v>
      </c>
      <c r="L2" s="6" t="e">
        <f>IF(ISBLANK('CP1 - flat'!E2),,Z58)</f>
        <v>#N/A</v>
      </c>
      <c r="M2" s="23"/>
      <c r="N2" s="11">
        <v>1</v>
      </c>
      <c r="O2" s="34"/>
      <c r="P2" s="13">
        <f>'CP1 - flat'!P2</f>
        <v>50</v>
      </c>
      <c r="Q2" s="13">
        <f>P2*O2</f>
        <v>0</v>
      </c>
      <c r="R2" s="11" t="s">
        <v>50</v>
      </c>
      <c r="S2" s="11" t="b">
        <f>C17&gt;0</f>
        <v>1</v>
      </c>
      <c r="U2" s="27" t="str">
        <f>'CP1 - flat'!U2</f>
        <v>A1</v>
      </c>
      <c r="V2" s="11" t="b">
        <f ca="1">NOT(ISBLANK(INDIRECT("'AgQuality'!" &amp; U2)))</f>
        <v>1</v>
      </c>
      <c r="W2" s="47">
        <f ca="1">INDIRECT("'AgQuality'!" &amp; U2)</f>
        <v>1</v>
      </c>
      <c r="X2" s="76">
        <v>5</v>
      </c>
      <c r="Y2" s="27">
        <f>RANK(X2,X$2:X$400,1)</f>
        <v>13</v>
      </c>
      <c r="Z2" s="21">
        <f>IF(Y2&lt;(C$11),1,0)</f>
        <v>0</v>
      </c>
      <c r="AA2" s="27">
        <f t="shared" ref="AA2:AA33" ca="1" si="0">IF(ROW(INDIRECT(U2))&lt;&gt;$I$33, (OFFSET(INDIRECT(U2),1,0)),0)+IF(COLUMN(INDIRECT(U2))&lt;&gt;$I$34, (OFFSET(INDIRECT(U2),0,1)),0)+IF(ROW(INDIRECT(U2))&lt;&gt;1, (OFFSET(INDIRECT(U2),-1,0)),0)+IF(COLUMN(INDIRECT(U2))&lt;&gt;1, (OFFSET(INDIRECT(U2),0,-1)),0)</f>
        <v>1</v>
      </c>
      <c r="AB2" s="27" t="b">
        <f t="shared" ref="AB2:AB33" si="1">OR(U2=$A$20,U2=$A$21,U2=$A$22,U2=$A$23,U2=$A$24,U2=$A$25,U2=$A$26,U2=$A$27,U2=$A$28,U2=$A$29,U2=$A$30,U2=$A$31,U2=$A$32)</f>
        <v>0</v>
      </c>
      <c r="AC2" s="14">
        <f ca="1">IF(Z2,0,W2)*1000</f>
        <v>1000</v>
      </c>
      <c r="AD2" s="14">
        <f>X2*Z2*1000</f>
        <v>0</v>
      </c>
      <c r="AE2" s="14">
        <f>$S$3</f>
        <v>8000</v>
      </c>
      <c r="AF2" s="14">
        <f ca="1">AC2+AD2+AE2</f>
        <v>9000</v>
      </c>
      <c r="AG2" s="14">
        <f ca="1">IF($V2,AD2,"")</f>
        <v>0</v>
      </c>
      <c r="AH2" s="14">
        <f ca="1">IF($V2,AE2,"")</f>
        <v>8000</v>
      </c>
      <c r="AI2" s="14">
        <f ca="1">IF($V2,AF2,"")</f>
        <v>9000</v>
      </c>
      <c r="AJ2" s="11" t="s">
        <v>56</v>
      </c>
      <c r="AK2" s="13" t="e">
        <f ca="1">SUM(AG:AG)</f>
        <v>#N/A</v>
      </c>
      <c r="AL2" s="47">
        <v>1</v>
      </c>
      <c r="AM2" s="50">
        <f ca="1">VLOOKUP(AZ2,$U:$AI,15)</f>
        <v>9000</v>
      </c>
      <c r="AN2" s="51">
        <f t="shared" ref="AN2:AX6" ca="1" si="2">VLOOKUP(BA2,$U:$AI,15)</f>
        <v>11000</v>
      </c>
      <c r="AO2" s="51">
        <f t="shared" ca="1" si="2"/>
        <v>9000</v>
      </c>
      <c r="AP2" s="51">
        <f t="shared" ca="1" si="2"/>
        <v>10000</v>
      </c>
      <c r="AQ2" s="51">
        <f t="shared" ca="1" si="2"/>
        <v>9000</v>
      </c>
      <c r="AR2" s="51" t="e">
        <f t="shared" ca="1" si="2"/>
        <v>#N/A</v>
      </c>
      <c r="AS2" s="51" t="e">
        <f t="shared" ca="1" si="2"/>
        <v>#N/A</v>
      </c>
      <c r="AT2" s="51" t="e">
        <f t="shared" ca="1" si="2"/>
        <v>#N/A</v>
      </c>
      <c r="AU2" s="51" t="e">
        <f t="shared" ca="1" si="2"/>
        <v>#N/A</v>
      </c>
      <c r="AV2" s="51" t="e">
        <f t="shared" ca="1" si="2"/>
        <v>#N/A</v>
      </c>
      <c r="AW2" s="51" t="e">
        <f t="shared" ca="1" si="2"/>
        <v>#N/A</v>
      </c>
      <c r="AX2" s="52" t="str">
        <f t="shared" ca="1" si="2"/>
        <v/>
      </c>
      <c r="AZ2" s="1" t="s">
        <v>8</v>
      </c>
      <c r="BA2" s="2" t="s">
        <v>13</v>
      </c>
      <c r="BB2" s="2" t="s">
        <v>18</v>
      </c>
      <c r="BC2" s="2" t="s">
        <v>23</v>
      </c>
      <c r="BD2" s="2" t="s">
        <v>28</v>
      </c>
      <c r="BE2" s="2" t="s">
        <v>33</v>
      </c>
      <c r="BF2" s="2" t="s">
        <v>38</v>
      </c>
      <c r="BG2" s="2" t="s">
        <v>75</v>
      </c>
      <c r="BH2" s="2" t="s">
        <v>80</v>
      </c>
      <c r="BI2" s="2" t="s">
        <v>85</v>
      </c>
      <c r="BJ2" s="2" t="s">
        <v>90</v>
      </c>
      <c r="BK2" s="3" t="s">
        <v>95</v>
      </c>
    </row>
    <row r="3" spans="1:63" x14ac:dyDescent="0.5">
      <c r="A3" s="4">
        <f>IF(ISBLANK('CP1 - flat'!A3),,Z4)</f>
        <v>1</v>
      </c>
      <c r="B3" s="5">
        <f>IF(ISBLANK('CP1 - flat'!A3),,Z9)</f>
        <v>1</v>
      </c>
      <c r="C3" s="5">
        <f>IF(ISBLANK('CP1 - flat'!A3),,Z14)</f>
        <v>0</v>
      </c>
      <c r="D3" s="5">
        <f>IF(ISBLANK('CP1 - flat'!A3),,Z19)</f>
        <v>1</v>
      </c>
      <c r="E3" s="5">
        <f>IF(ISBLANK('CP1 - flat'!E3),,Z24)</f>
        <v>0</v>
      </c>
      <c r="F3" s="5">
        <f>IF(ISBLANK('CP1 - flat'!E3),,Z29)</f>
        <v>0</v>
      </c>
      <c r="G3" s="5" t="e">
        <f>IF(ISBLANK('CP1 - flat'!E3),,Z34)</f>
        <v>#N/A</v>
      </c>
      <c r="H3" s="5" t="e">
        <f>IF(ISBLANK('CP1 - flat'!E3),,Z39)</f>
        <v>#N/A</v>
      </c>
      <c r="I3" s="5" t="e">
        <f>IF(ISBLANK('CP1 - flat'!E3),,Z44)</f>
        <v>#N/A</v>
      </c>
      <c r="J3" s="5" t="e">
        <f>IF(ISBLANK('CP1 - flat'!E3),,Z49)</f>
        <v>#N/A</v>
      </c>
      <c r="K3" s="5" t="e">
        <f>IF(ISBLANK('CP1 - flat'!E3),,Z54)</f>
        <v>#N/A</v>
      </c>
      <c r="L3" s="6" t="e">
        <f>IF(ISBLANK('CP1 - flat'!E3),,Z59)</f>
        <v>#N/A</v>
      </c>
      <c r="M3" s="23"/>
      <c r="N3" s="11">
        <v>2</v>
      </c>
      <c r="O3" s="31"/>
      <c r="P3" s="13">
        <f>'CP1 - flat'!P3</f>
        <v>100</v>
      </c>
      <c r="Q3" s="13">
        <f t="shared" ref="Q3:Q61" si="3">P3*O3</f>
        <v>0</v>
      </c>
      <c r="R3" s="11" t="s">
        <v>6</v>
      </c>
      <c r="S3" s="13">
        <f>S1+S2*C14</f>
        <v>8000</v>
      </c>
      <c r="U3" s="27" t="str">
        <f>'CP1 - flat'!U3</f>
        <v>A2</v>
      </c>
      <c r="V3" s="11" t="b">
        <f t="shared" ref="V3:V61" ca="1" si="4">NOT(ISBLANK(INDIRECT("'AgQuality'!" &amp; U3)))</f>
        <v>1</v>
      </c>
      <c r="W3" s="47">
        <f t="shared" ref="W3:W61" ca="1" si="5">INDIRECT("'AgQuality'!" &amp; U3)</f>
        <v>2</v>
      </c>
      <c r="X3" s="76">
        <v>8</v>
      </c>
      <c r="Y3" s="49">
        <f t="shared" ref="Y3:Y61" si="6">RANK(X3,X$2:X$400,1)</f>
        <v>21</v>
      </c>
      <c r="Z3" s="21">
        <f t="shared" ref="Z3:Z61" si="7">IF(Y3&lt;(C$11),1,0)</f>
        <v>0</v>
      </c>
      <c r="AA3" s="27">
        <f t="shared" ca="1" si="0"/>
        <v>2</v>
      </c>
      <c r="AB3" s="27" t="b">
        <f t="shared" si="1"/>
        <v>0</v>
      </c>
      <c r="AC3" s="14">
        <f t="shared" ref="AC3:AC61" ca="1" si="8">IF(Z3,0,W3)*1000</f>
        <v>2000</v>
      </c>
      <c r="AD3" s="14">
        <f t="shared" ref="AD3:AD61" si="9">X3*Z3*1000</f>
        <v>0</v>
      </c>
      <c r="AE3" s="14">
        <f t="shared" ref="AE3:AE61" si="10">$S$3</f>
        <v>8000</v>
      </c>
      <c r="AF3" s="14">
        <f t="shared" ref="AF3:AF61" ca="1" si="11">AC3+AD3+AE3</f>
        <v>10000</v>
      </c>
      <c r="AG3" s="14">
        <f t="shared" ref="AG3:AI61" ca="1" si="12">IF($V3,AD3,"")</f>
        <v>0</v>
      </c>
      <c r="AH3" s="14">
        <f t="shared" ca="1" si="12"/>
        <v>8000</v>
      </c>
      <c r="AI3" s="14">
        <f t="shared" ca="1" si="12"/>
        <v>10000</v>
      </c>
      <c r="AJ3" s="11" t="s">
        <v>54</v>
      </c>
      <c r="AK3" s="16" t="e">
        <f ca="1">AK1-AK2</f>
        <v>#N/A</v>
      </c>
      <c r="AL3" s="47">
        <v>2</v>
      </c>
      <c r="AM3" s="53">
        <f t="shared" ref="AM3:AM6" ca="1" si="13">VLOOKUP(AZ3,$U:$AI,15)</f>
        <v>10000</v>
      </c>
      <c r="AN3" s="54">
        <f t="shared" ca="1" si="2"/>
        <v>12000</v>
      </c>
      <c r="AO3" s="54">
        <f t="shared" ca="1" si="2"/>
        <v>11000</v>
      </c>
      <c r="AP3" s="54">
        <f t="shared" ca="1" si="2"/>
        <v>15000</v>
      </c>
      <c r="AQ3" s="54">
        <f t="shared" ca="1" si="2"/>
        <v>12000</v>
      </c>
      <c r="AR3" s="54">
        <f t="shared" ca="1" si="2"/>
        <v>15000</v>
      </c>
      <c r="AS3" s="54" t="e">
        <f t="shared" ca="1" si="2"/>
        <v>#N/A</v>
      </c>
      <c r="AT3" s="54" t="e">
        <f t="shared" ca="1" si="2"/>
        <v>#N/A</v>
      </c>
      <c r="AU3" s="54" t="e">
        <f t="shared" ca="1" si="2"/>
        <v>#N/A</v>
      </c>
      <c r="AV3" s="54" t="e">
        <f t="shared" ca="1" si="2"/>
        <v>#N/A</v>
      </c>
      <c r="AW3" s="54" t="e">
        <f t="shared" ca="1" si="2"/>
        <v>#N/A</v>
      </c>
      <c r="AX3" s="55" t="str">
        <f t="shared" ca="1" si="2"/>
        <v/>
      </c>
      <c r="AZ3" s="4" t="s">
        <v>9</v>
      </c>
      <c r="BA3" s="5" t="s">
        <v>14</v>
      </c>
      <c r="BB3" s="5" t="s">
        <v>19</v>
      </c>
      <c r="BC3" s="5" t="s">
        <v>24</v>
      </c>
      <c r="BD3" s="5" t="s">
        <v>29</v>
      </c>
      <c r="BE3" s="5" t="s">
        <v>34</v>
      </c>
      <c r="BF3" s="5" t="s">
        <v>39</v>
      </c>
      <c r="BG3" s="5" t="s">
        <v>76</v>
      </c>
      <c r="BH3" s="5" t="s">
        <v>81</v>
      </c>
      <c r="BI3" s="5" t="s">
        <v>86</v>
      </c>
      <c r="BJ3" s="5" t="s">
        <v>91</v>
      </c>
      <c r="BK3" s="6" t="s">
        <v>96</v>
      </c>
    </row>
    <row r="4" spans="1:63" x14ac:dyDescent="0.5">
      <c r="A4" s="4">
        <f>IF(ISBLANK('CP1 - flat'!A4),,Z5)</f>
        <v>0</v>
      </c>
      <c r="B4" s="5">
        <f>IF(ISBLANK('CP1 - flat'!A4),,Z10)</f>
        <v>1</v>
      </c>
      <c r="C4" s="5">
        <f>IF(ISBLANK('CP1 - flat'!A4),,Z15)</f>
        <v>1</v>
      </c>
      <c r="D4" s="5">
        <f>IF(ISBLANK('CP1 - flat'!A4),,Z20)</f>
        <v>1</v>
      </c>
      <c r="E4" s="5">
        <f>IF(ISBLANK('CP1 - flat'!E4),,Z25)</f>
        <v>1</v>
      </c>
      <c r="F4" s="5">
        <f>IF(ISBLANK('CP1 - flat'!E4),,Z30)</f>
        <v>0</v>
      </c>
      <c r="G4" s="5" t="e">
        <f>IF(ISBLANK('CP1 - flat'!E4),,Z35)</f>
        <v>#N/A</v>
      </c>
      <c r="H4" s="5" t="e">
        <f>IF(ISBLANK('CP1 - flat'!E4),,Z40)</f>
        <v>#N/A</v>
      </c>
      <c r="I4" s="5" t="e">
        <f>IF(ISBLANK('CP1 - flat'!E4),,Z45)</f>
        <v>#N/A</v>
      </c>
      <c r="J4" s="5" t="e">
        <f>IF(ISBLANK('CP1 - flat'!E4),,Z50)</f>
        <v>#N/A</v>
      </c>
      <c r="K4" s="5" t="e">
        <f>IF(ISBLANK('CP1 - flat'!E4),,Z55)</f>
        <v>#N/A</v>
      </c>
      <c r="L4" s="6" t="e">
        <f>IF(ISBLANK('CP1 - flat'!E4),,Z60)</f>
        <v>#N/A</v>
      </c>
      <c r="M4" s="23"/>
      <c r="N4" s="11">
        <v>3</v>
      </c>
      <c r="O4" s="31"/>
      <c r="P4" s="13">
        <f>'CP1 - flat'!P4</f>
        <v>200</v>
      </c>
      <c r="Q4" s="13">
        <f t="shared" si="3"/>
        <v>0</v>
      </c>
      <c r="U4" s="27" t="str">
        <f>'CP1 - flat'!U4</f>
        <v>A3</v>
      </c>
      <c r="V4" s="11" t="b">
        <f t="shared" ca="1" si="4"/>
        <v>1</v>
      </c>
      <c r="W4" s="47">
        <f t="shared" ca="1" si="5"/>
        <v>3</v>
      </c>
      <c r="X4" s="76">
        <v>3</v>
      </c>
      <c r="Y4" s="49">
        <f t="shared" si="6"/>
        <v>3</v>
      </c>
      <c r="Z4" s="21">
        <f t="shared" si="7"/>
        <v>1</v>
      </c>
      <c r="AA4" s="27">
        <f t="shared" ca="1" si="0"/>
        <v>1</v>
      </c>
      <c r="AB4" s="27" t="b">
        <f t="shared" si="1"/>
        <v>0</v>
      </c>
      <c r="AC4" s="14">
        <f t="shared" si="8"/>
        <v>0</v>
      </c>
      <c r="AD4" s="14">
        <f t="shared" si="9"/>
        <v>3000</v>
      </c>
      <c r="AE4" s="14">
        <f t="shared" si="10"/>
        <v>8000</v>
      </c>
      <c r="AF4" s="14">
        <f t="shared" si="11"/>
        <v>11000</v>
      </c>
      <c r="AG4" s="14">
        <f t="shared" ca="1" si="12"/>
        <v>3000</v>
      </c>
      <c r="AH4" s="14">
        <f t="shared" ca="1" si="12"/>
        <v>8000</v>
      </c>
      <c r="AI4" s="14">
        <f t="shared" ca="1" si="12"/>
        <v>11000</v>
      </c>
      <c r="AL4" s="47">
        <v>3</v>
      </c>
      <c r="AM4" s="53">
        <f t="shared" ca="1" si="13"/>
        <v>11000</v>
      </c>
      <c r="AN4" s="54">
        <f t="shared" ca="1" si="2"/>
        <v>11000</v>
      </c>
      <c r="AO4" s="54">
        <f t="shared" ca="1" si="2"/>
        <v>11000</v>
      </c>
      <c r="AP4" s="54">
        <f t="shared" ca="1" si="2"/>
        <v>10000</v>
      </c>
      <c r="AQ4" s="54">
        <f t="shared" ca="1" si="2"/>
        <v>11000</v>
      </c>
      <c r="AR4" s="54">
        <f t="shared" ca="1" si="2"/>
        <v>16000</v>
      </c>
      <c r="AS4" s="54" t="e">
        <f t="shared" ca="1" si="2"/>
        <v>#N/A</v>
      </c>
      <c r="AT4" s="54" t="e">
        <f t="shared" ca="1" si="2"/>
        <v>#N/A</v>
      </c>
      <c r="AU4" s="54" t="e">
        <f t="shared" ca="1" si="2"/>
        <v>#N/A</v>
      </c>
      <c r="AV4" s="54" t="e">
        <f t="shared" ca="1" si="2"/>
        <v>#N/A</v>
      </c>
      <c r="AW4" s="54" t="e">
        <f t="shared" ca="1" si="2"/>
        <v>#N/A</v>
      </c>
      <c r="AX4" s="55" t="str">
        <f t="shared" ca="1" si="2"/>
        <v/>
      </c>
      <c r="AZ4" s="4" t="s">
        <v>10</v>
      </c>
      <c r="BA4" s="5" t="s">
        <v>15</v>
      </c>
      <c r="BB4" s="5" t="s">
        <v>20</v>
      </c>
      <c r="BC4" s="5" t="s">
        <v>25</v>
      </c>
      <c r="BD4" s="5" t="s">
        <v>30</v>
      </c>
      <c r="BE4" s="5" t="s">
        <v>35</v>
      </c>
      <c r="BF4" s="5" t="s">
        <v>40</v>
      </c>
      <c r="BG4" s="5" t="s">
        <v>77</v>
      </c>
      <c r="BH4" s="5" t="s">
        <v>82</v>
      </c>
      <c r="BI4" s="5" t="s">
        <v>87</v>
      </c>
      <c r="BJ4" s="5" t="s">
        <v>92</v>
      </c>
      <c r="BK4" s="6" t="s">
        <v>97</v>
      </c>
    </row>
    <row r="5" spans="1:63" ht="18.899999999999999" thickBot="1" x14ac:dyDescent="0.55000000000000004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9"/>
      <c r="M5" s="23"/>
      <c r="N5" s="11">
        <v>4</v>
      </c>
      <c r="O5" s="31"/>
      <c r="P5" s="13">
        <f>'CP1 - flat'!P5</f>
        <v>400</v>
      </c>
      <c r="Q5" s="13">
        <f t="shared" si="3"/>
        <v>0</v>
      </c>
      <c r="U5" s="27" t="str">
        <f>'CP1 - flat'!U5</f>
        <v>A4</v>
      </c>
      <c r="V5" s="11" t="b">
        <f t="shared" ca="1" si="4"/>
        <v>1</v>
      </c>
      <c r="W5" s="47">
        <f t="shared" ca="1" si="5"/>
        <v>4</v>
      </c>
      <c r="X5" s="76">
        <v>5</v>
      </c>
      <c r="Y5" s="49">
        <f t="shared" si="6"/>
        <v>13</v>
      </c>
      <c r="Z5" s="21">
        <f t="shared" si="7"/>
        <v>0</v>
      </c>
      <c r="AA5" s="27">
        <f t="shared" ca="1" si="0"/>
        <v>2</v>
      </c>
      <c r="AB5" s="27" t="b">
        <f t="shared" si="1"/>
        <v>0</v>
      </c>
      <c r="AC5" s="14">
        <f t="shared" ca="1" si="8"/>
        <v>4000</v>
      </c>
      <c r="AD5" s="14">
        <f t="shared" si="9"/>
        <v>0</v>
      </c>
      <c r="AE5" s="14">
        <f t="shared" si="10"/>
        <v>8000</v>
      </c>
      <c r="AF5" s="14">
        <f t="shared" ca="1" si="11"/>
        <v>12000</v>
      </c>
      <c r="AG5" s="14">
        <f t="shared" ca="1" si="12"/>
        <v>0</v>
      </c>
      <c r="AH5" s="14">
        <f t="shared" ca="1" si="12"/>
        <v>8000</v>
      </c>
      <c r="AI5" s="14">
        <f t="shared" ca="1" si="12"/>
        <v>12000</v>
      </c>
      <c r="AJ5" s="11" t="s">
        <v>102</v>
      </c>
      <c r="AK5" s="13">
        <f ca="1">SUM(AH:AH)</f>
        <v>352000</v>
      </c>
      <c r="AL5" s="47">
        <v>4</v>
      </c>
      <c r="AM5" s="53">
        <f t="shared" ca="1" si="13"/>
        <v>12000</v>
      </c>
      <c r="AN5" s="54">
        <f t="shared" ca="1" si="2"/>
        <v>12000</v>
      </c>
      <c r="AO5" s="54">
        <f t="shared" ca="1" si="2"/>
        <v>11000</v>
      </c>
      <c r="AP5" s="54">
        <f t="shared" ca="1" si="2"/>
        <v>12000</v>
      </c>
      <c r="AQ5" s="54">
        <f t="shared" ca="1" si="2"/>
        <v>11000</v>
      </c>
      <c r="AR5" s="54">
        <f t="shared" ca="1" si="2"/>
        <v>17000</v>
      </c>
      <c r="AS5" s="54" t="e">
        <f t="shared" ca="1" si="2"/>
        <v>#N/A</v>
      </c>
      <c r="AT5" s="54" t="e">
        <f t="shared" ca="1" si="2"/>
        <v>#N/A</v>
      </c>
      <c r="AU5" s="54" t="e">
        <f t="shared" ca="1" si="2"/>
        <v>#N/A</v>
      </c>
      <c r="AV5" s="54" t="e">
        <f t="shared" ca="1" si="2"/>
        <v>#N/A</v>
      </c>
      <c r="AW5" s="54" t="e">
        <f t="shared" ca="1" si="2"/>
        <v>#N/A</v>
      </c>
      <c r="AX5" s="55" t="str">
        <f t="shared" ca="1" si="2"/>
        <v/>
      </c>
      <c r="AZ5" s="4" t="s">
        <v>11</v>
      </c>
      <c r="BA5" s="5" t="s">
        <v>16</v>
      </c>
      <c r="BB5" s="5" t="s">
        <v>21</v>
      </c>
      <c r="BC5" s="5" t="s">
        <v>26</v>
      </c>
      <c r="BD5" s="5" t="s">
        <v>31</v>
      </c>
      <c r="BE5" s="5" t="s">
        <v>36</v>
      </c>
      <c r="BF5" s="5" t="s">
        <v>41</v>
      </c>
      <c r="BG5" s="5" t="s">
        <v>78</v>
      </c>
      <c r="BH5" s="5" t="s">
        <v>83</v>
      </c>
      <c r="BI5" s="5" t="s">
        <v>88</v>
      </c>
      <c r="BJ5" s="5" t="s">
        <v>93</v>
      </c>
      <c r="BK5" s="6" t="s">
        <v>98</v>
      </c>
    </row>
    <row r="6" spans="1:63" ht="18.899999999999999" thickBot="1" x14ac:dyDescent="0.55000000000000004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N6" s="11">
        <v>5</v>
      </c>
      <c r="O6" s="31"/>
      <c r="P6" s="13">
        <f>'CP1 - flat'!P6</f>
        <v>800</v>
      </c>
      <c r="Q6" s="13">
        <f t="shared" si="3"/>
        <v>0</v>
      </c>
      <c r="U6" s="27" t="str">
        <f>'CP1 - flat'!U6</f>
        <v>A5</v>
      </c>
      <c r="V6" s="11" t="b">
        <f t="shared" ca="1" si="4"/>
        <v>0</v>
      </c>
      <c r="W6" s="47">
        <f t="shared" ca="1" si="5"/>
        <v>0</v>
      </c>
      <c r="X6" s="76"/>
      <c r="Y6" s="49" t="e">
        <f t="shared" si="6"/>
        <v>#N/A</v>
      </c>
      <c r="Z6" s="21" t="e">
        <f t="shared" si="7"/>
        <v>#N/A</v>
      </c>
      <c r="AA6" s="27">
        <f t="shared" ca="1" si="0"/>
        <v>0</v>
      </c>
      <c r="AB6" s="27" t="b">
        <f t="shared" si="1"/>
        <v>0</v>
      </c>
      <c r="AC6" s="14" t="e">
        <f t="shared" si="8"/>
        <v>#N/A</v>
      </c>
      <c r="AD6" s="14" t="e">
        <f t="shared" si="9"/>
        <v>#N/A</v>
      </c>
      <c r="AE6" s="14">
        <f t="shared" si="10"/>
        <v>8000</v>
      </c>
      <c r="AF6" s="14" t="e">
        <f t="shared" si="11"/>
        <v>#N/A</v>
      </c>
      <c r="AG6" s="14" t="str">
        <f t="shared" ca="1" si="12"/>
        <v/>
      </c>
      <c r="AH6" s="14" t="str">
        <f t="shared" ca="1" si="12"/>
        <v/>
      </c>
      <c r="AI6" s="14" t="str">
        <f t="shared" ca="1" si="12"/>
        <v/>
      </c>
      <c r="AL6" s="47">
        <v>5</v>
      </c>
      <c r="AM6" s="56" t="str">
        <f t="shared" ca="1" si="13"/>
        <v/>
      </c>
      <c r="AN6" s="57" t="str">
        <f t="shared" ca="1" si="2"/>
        <v/>
      </c>
      <c r="AO6" s="57" t="str">
        <f t="shared" ca="1" si="2"/>
        <v/>
      </c>
      <c r="AP6" s="57" t="str">
        <f t="shared" ca="1" si="2"/>
        <v/>
      </c>
      <c r="AQ6" s="57" t="str">
        <f t="shared" ca="1" si="2"/>
        <v/>
      </c>
      <c r="AR6" s="57" t="str">
        <f t="shared" ca="1" si="2"/>
        <v/>
      </c>
      <c r="AS6" s="57" t="str">
        <f t="shared" ca="1" si="2"/>
        <v/>
      </c>
      <c r="AT6" s="57" t="str">
        <f t="shared" ca="1" si="2"/>
        <v/>
      </c>
      <c r="AU6" s="57" t="str">
        <f t="shared" ca="1" si="2"/>
        <v/>
      </c>
      <c r="AV6" s="57" t="str">
        <f t="shared" ca="1" si="2"/>
        <v/>
      </c>
      <c r="AW6" s="57" t="str">
        <f t="shared" ca="1" si="2"/>
        <v/>
      </c>
      <c r="AX6" s="58" t="str">
        <f t="shared" ca="1" si="2"/>
        <v/>
      </c>
      <c r="AZ6" s="7" t="s">
        <v>12</v>
      </c>
      <c r="BA6" s="8" t="s">
        <v>17</v>
      </c>
      <c r="BB6" s="8" t="s">
        <v>22</v>
      </c>
      <c r="BC6" s="8" t="s">
        <v>27</v>
      </c>
      <c r="BD6" s="8" t="s">
        <v>32</v>
      </c>
      <c r="BE6" s="8" t="s">
        <v>37</v>
      </c>
      <c r="BF6" s="8" t="s">
        <v>42</v>
      </c>
      <c r="BG6" s="8" t="s">
        <v>79</v>
      </c>
      <c r="BH6" s="8" t="s">
        <v>84</v>
      </c>
      <c r="BI6" s="8" t="s">
        <v>89</v>
      </c>
      <c r="BJ6" s="8" t="s">
        <v>94</v>
      </c>
      <c r="BK6" s="9" t="s">
        <v>99</v>
      </c>
    </row>
    <row r="7" spans="1:63" x14ac:dyDescent="0.5">
      <c r="A7" s="80" t="s">
        <v>110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N7" s="11">
        <v>6</v>
      </c>
      <c r="O7" s="31"/>
      <c r="P7" s="13">
        <f>'CP1 - flat'!P7</f>
        <v>1600</v>
      </c>
      <c r="Q7" s="13">
        <f t="shared" si="3"/>
        <v>0</v>
      </c>
      <c r="U7" s="27" t="str">
        <f>'CP1 - flat'!U7</f>
        <v>B1</v>
      </c>
      <c r="V7" s="11" t="b">
        <f t="shared" ca="1" si="4"/>
        <v>1</v>
      </c>
      <c r="W7" s="47">
        <f t="shared" ca="1" si="5"/>
        <v>6</v>
      </c>
      <c r="X7" s="76">
        <v>3</v>
      </c>
      <c r="Y7" s="49">
        <f t="shared" si="6"/>
        <v>3</v>
      </c>
      <c r="Z7" s="21">
        <f t="shared" si="7"/>
        <v>1</v>
      </c>
      <c r="AA7" s="27">
        <f t="shared" ca="1" si="0"/>
        <v>1</v>
      </c>
      <c r="AB7" s="27" t="b">
        <f t="shared" si="1"/>
        <v>0</v>
      </c>
      <c r="AC7" s="14">
        <f t="shared" si="8"/>
        <v>0</v>
      </c>
      <c r="AD7" s="14">
        <f t="shared" si="9"/>
        <v>3000</v>
      </c>
      <c r="AE7" s="14">
        <f t="shared" si="10"/>
        <v>8000</v>
      </c>
      <c r="AF7" s="14">
        <f t="shared" si="11"/>
        <v>11000</v>
      </c>
      <c r="AG7" s="14">
        <f t="shared" ca="1" si="12"/>
        <v>3000</v>
      </c>
      <c r="AH7" s="14">
        <f t="shared" ca="1" si="12"/>
        <v>8000</v>
      </c>
      <c r="AI7" s="14">
        <f t="shared" ca="1" si="12"/>
        <v>11000</v>
      </c>
      <c r="AM7" s="81" t="s">
        <v>125</v>
      </c>
      <c r="AN7" s="81"/>
      <c r="AO7" s="81"/>
      <c r="AP7" s="81"/>
      <c r="AQ7" s="81"/>
      <c r="AR7" s="81"/>
      <c r="AS7" s="81"/>
      <c r="AT7" s="81"/>
      <c r="AU7" s="81"/>
      <c r="AV7" s="81"/>
      <c r="AW7" s="81"/>
      <c r="AX7" s="81"/>
    </row>
    <row r="8" spans="1:63" x14ac:dyDescent="0.5">
      <c r="A8" s="11" t="s">
        <v>48</v>
      </c>
      <c r="N8" s="11">
        <v>7</v>
      </c>
      <c r="O8" s="31"/>
      <c r="P8" s="13">
        <f>'CP1 - flat'!P8</f>
        <v>2400</v>
      </c>
      <c r="Q8" s="13">
        <f t="shared" si="3"/>
        <v>0</v>
      </c>
      <c r="U8" s="27" t="str">
        <f>'CP1 - flat'!U8</f>
        <v>B2</v>
      </c>
      <c r="V8" s="11" t="b">
        <f t="shared" ca="1" si="4"/>
        <v>1</v>
      </c>
      <c r="W8" s="47">
        <f t="shared" ca="1" si="5"/>
        <v>7</v>
      </c>
      <c r="X8" s="76">
        <v>4</v>
      </c>
      <c r="Y8" s="49">
        <f t="shared" si="6"/>
        <v>9</v>
      </c>
      <c r="Z8" s="21">
        <f t="shared" si="7"/>
        <v>1</v>
      </c>
      <c r="AA8" s="27">
        <f t="shared" ca="1" si="0"/>
        <v>3</v>
      </c>
      <c r="AB8" s="27" t="b">
        <f t="shared" si="1"/>
        <v>0</v>
      </c>
      <c r="AC8" s="14">
        <f t="shared" si="8"/>
        <v>0</v>
      </c>
      <c r="AD8" s="14">
        <f t="shared" si="9"/>
        <v>4000</v>
      </c>
      <c r="AE8" s="14">
        <f t="shared" si="10"/>
        <v>8000</v>
      </c>
      <c r="AF8" s="14">
        <f t="shared" si="11"/>
        <v>12000</v>
      </c>
      <c r="AG8" s="14">
        <f t="shared" ca="1" si="12"/>
        <v>4000</v>
      </c>
      <c r="AH8" s="14">
        <f t="shared" ca="1" si="12"/>
        <v>8000</v>
      </c>
      <c r="AI8" s="14">
        <f t="shared" ca="1" si="12"/>
        <v>12000</v>
      </c>
      <c r="AM8" s="48"/>
    </row>
    <row r="9" spans="1:63" x14ac:dyDescent="0.5">
      <c r="A9" s="11" t="s">
        <v>105</v>
      </c>
      <c r="N9" s="11">
        <v>8</v>
      </c>
      <c r="O9" s="31"/>
      <c r="P9" s="13">
        <f>'CP1 - flat'!P9</f>
        <v>3200</v>
      </c>
      <c r="Q9" s="13">
        <f t="shared" si="3"/>
        <v>0</v>
      </c>
      <c r="U9" s="27" t="str">
        <f>'CP1 - flat'!U9</f>
        <v>B3</v>
      </c>
      <c r="V9" s="11" t="b">
        <f t="shared" ca="1" si="4"/>
        <v>1</v>
      </c>
      <c r="W9" s="47">
        <f t="shared" ca="1" si="5"/>
        <v>8</v>
      </c>
      <c r="X9" s="76">
        <v>3</v>
      </c>
      <c r="Y9" s="49">
        <f t="shared" si="6"/>
        <v>3</v>
      </c>
      <c r="Z9" s="21">
        <f t="shared" si="7"/>
        <v>1</v>
      </c>
      <c r="AA9" s="27">
        <f t="shared" ca="1" si="0"/>
        <v>3</v>
      </c>
      <c r="AB9" s="27" t="b">
        <f t="shared" si="1"/>
        <v>0</v>
      </c>
      <c r="AC9" s="14">
        <f t="shared" si="8"/>
        <v>0</v>
      </c>
      <c r="AD9" s="14">
        <f t="shared" si="9"/>
        <v>3000</v>
      </c>
      <c r="AE9" s="14">
        <f t="shared" si="10"/>
        <v>8000</v>
      </c>
      <c r="AF9" s="14">
        <f t="shared" si="11"/>
        <v>11000</v>
      </c>
      <c r="AG9" s="14">
        <f t="shared" ca="1" si="12"/>
        <v>3000</v>
      </c>
      <c r="AH9" s="14">
        <f t="shared" ca="1" si="12"/>
        <v>8000</v>
      </c>
      <c r="AI9" s="14">
        <f t="shared" ca="1" si="12"/>
        <v>11000</v>
      </c>
    </row>
    <row r="10" spans="1:63" x14ac:dyDescent="0.5">
      <c r="A10" s="11" t="str">
        <f>'CP1 - flat'!A10</f>
        <v># of farmers:</v>
      </c>
      <c r="C10" s="11">
        <f>AgQuality!C10</f>
        <v>44</v>
      </c>
      <c r="N10" s="11">
        <v>9</v>
      </c>
      <c r="O10" s="31"/>
      <c r="P10" s="13">
        <f>'CP1 - flat'!P10</f>
        <v>4000</v>
      </c>
      <c r="Q10" s="13">
        <f t="shared" si="3"/>
        <v>0</v>
      </c>
      <c r="U10" s="27" t="str">
        <f>'CP1 - flat'!U10</f>
        <v>B4</v>
      </c>
      <c r="V10" s="11" t="b">
        <f t="shared" ca="1" si="4"/>
        <v>1</v>
      </c>
      <c r="W10" s="47">
        <f t="shared" ca="1" si="5"/>
        <v>9</v>
      </c>
      <c r="X10" s="76">
        <v>4</v>
      </c>
      <c r="Y10" s="49">
        <f t="shared" si="6"/>
        <v>9</v>
      </c>
      <c r="Z10" s="21">
        <f t="shared" si="7"/>
        <v>1</v>
      </c>
      <c r="AA10" s="27">
        <f t="shared" ca="1" si="0"/>
        <v>2</v>
      </c>
      <c r="AB10" s="27" t="b">
        <f t="shared" si="1"/>
        <v>0</v>
      </c>
      <c r="AC10" s="14">
        <f t="shared" si="8"/>
        <v>0</v>
      </c>
      <c r="AD10" s="14">
        <f t="shared" si="9"/>
        <v>4000</v>
      </c>
      <c r="AE10" s="14">
        <f t="shared" si="10"/>
        <v>8000</v>
      </c>
      <c r="AF10" s="14">
        <f t="shared" si="11"/>
        <v>12000</v>
      </c>
      <c r="AG10" s="14">
        <f t="shared" ca="1" si="12"/>
        <v>4000</v>
      </c>
      <c r="AH10" s="14">
        <f t="shared" ca="1" si="12"/>
        <v>8000</v>
      </c>
      <c r="AI10" s="14">
        <f t="shared" ca="1" si="12"/>
        <v>12000</v>
      </c>
    </row>
    <row r="11" spans="1:63" ht="18.75" customHeight="1" x14ac:dyDescent="0.5">
      <c r="A11" s="11" t="str">
        <f>'CP1 - flat'!A11</f>
        <v># bids to accept:</v>
      </c>
      <c r="C11" s="11">
        <v>10</v>
      </c>
      <c r="N11" s="11">
        <v>10</v>
      </c>
      <c r="O11" s="31"/>
      <c r="P11" s="13">
        <f>'CP1 - flat'!P11</f>
        <v>4500</v>
      </c>
      <c r="Q11" s="13">
        <f t="shared" si="3"/>
        <v>0</v>
      </c>
      <c r="U11" s="27" t="str">
        <f>'CP1 - flat'!U11</f>
        <v>B5</v>
      </c>
      <c r="V11" s="11" t="b">
        <f t="shared" ca="1" si="4"/>
        <v>0</v>
      </c>
      <c r="W11" s="47">
        <f t="shared" ca="1" si="5"/>
        <v>0</v>
      </c>
      <c r="X11" s="76"/>
      <c r="Y11" s="49" t="e">
        <f t="shared" si="6"/>
        <v>#N/A</v>
      </c>
      <c r="Z11" s="21" t="e">
        <f t="shared" si="7"/>
        <v>#N/A</v>
      </c>
      <c r="AA11" s="27">
        <f t="shared" ca="1" si="0"/>
        <v>1</v>
      </c>
      <c r="AB11" s="27" t="b">
        <f t="shared" si="1"/>
        <v>0</v>
      </c>
      <c r="AC11" s="14" t="e">
        <f t="shared" si="8"/>
        <v>#N/A</v>
      </c>
      <c r="AD11" s="14" t="e">
        <f t="shared" si="9"/>
        <v>#N/A</v>
      </c>
      <c r="AE11" s="14">
        <f t="shared" si="10"/>
        <v>8000</v>
      </c>
      <c r="AF11" s="14" t="e">
        <f t="shared" si="11"/>
        <v>#N/A</v>
      </c>
      <c r="AG11" s="14" t="str">
        <f t="shared" ca="1" si="12"/>
        <v/>
      </c>
      <c r="AH11" s="14" t="str">
        <f t="shared" ca="1" si="12"/>
        <v/>
      </c>
      <c r="AI11" s="14" t="str">
        <f t="shared" ca="1" si="12"/>
        <v/>
      </c>
    </row>
    <row r="12" spans="1:63" x14ac:dyDescent="0.5">
      <c r="A12" s="11" t="str">
        <f>'CP1 - flat'!A12</f>
        <v>Base cons pmnt</v>
      </c>
      <c r="C12" s="12">
        <f>'CP1 - flat'!C12</f>
        <v>2000</v>
      </c>
      <c r="D12" s="12"/>
      <c r="E12" s="12"/>
      <c r="F12" s="12"/>
      <c r="G12" s="12"/>
      <c r="H12" s="12"/>
      <c r="N12" s="11">
        <v>11</v>
      </c>
      <c r="O12" s="31"/>
      <c r="P12" s="13">
        <f>'CP1 - flat'!P12</f>
        <v>4700</v>
      </c>
      <c r="Q12" s="13">
        <f t="shared" si="3"/>
        <v>0</v>
      </c>
      <c r="U12" s="27" t="str">
        <f>'CP1 - flat'!U12</f>
        <v>C1</v>
      </c>
      <c r="V12" s="11" t="b">
        <f t="shared" ca="1" si="4"/>
        <v>1</v>
      </c>
      <c r="W12" s="47">
        <f t="shared" ca="1" si="5"/>
        <v>1</v>
      </c>
      <c r="X12" s="76">
        <v>8</v>
      </c>
      <c r="Y12" s="49">
        <f t="shared" si="6"/>
        <v>21</v>
      </c>
      <c r="Z12" s="21">
        <f t="shared" si="7"/>
        <v>0</v>
      </c>
      <c r="AA12" s="27">
        <f t="shared" ca="1" si="0"/>
        <v>3</v>
      </c>
      <c r="AB12" s="27" t="b">
        <f t="shared" si="1"/>
        <v>0</v>
      </c>
      <c r="AC12" s="14">
        <f t="shared" ca="1" si="8"/>
        <v>1000</v>
      </c>
      <c r="AD12" s="14">
        <f t="shared" si="9"/>
        <v>0</v>
      </c>
      <c r="AE12" s="14">
        <f t="shared" si="10"/>
        <v>8000</v>
      </c>
      <c r="AF12" s="14">
        <f t="shared" ca="1" si="11"/>
        <v>9000</v>
      </c>
      <c r="AG12" s="14">
        <f t="shared" ca="1" si="12"/>
        <v>0</v>
      </c>
      <c r="AH12" s="14">
        <f t="shared" ca="1" si="12"/>
        <v>8000</v>
      </c>
      <c r="AI12" s="14">
        <f t="shared" ca="1" si="12"/>
        <v>9000</v>
      </c>
    </row>
    <row r="13" spans="1:63" x14ac:dyDescent="0.5">
      <c r="A13" s="11" t="str">
        <f>'CP1 - flat'!A13</f>
        <v>Border bonus</v>
      </c>
      <c r="C13" s="12"/>
      <c r="D13" s="12"/>
      <c r="E13" s="12"/>
      <c r="F13" s="12"/>
      <c r="G13" s="12"/>
      <c r="H13" s="12"/>
      <c r="N13" s="11">
        <v>12</v>
      </c>
      <c r="O13" s="31"/>
      <c r="P13" s="13">
        <f>'CP1 - flat'!P13</f>
        <v>4800</v>
      </c>
      <c r="Q13" s="13">
        <f t="shared" si="3"/>
        <v>0</v>
      </c>
      <c r="U13" s="27" t="str">
        <f>'CP1 - flat'!U13</f>
        <v>C2</v>
      </c>
      <c r="V13" s="11" t="b">
        <f t="shared" ca="1" si="4"/>
        <v>1</v>
      </c>
      <c r="W13" s="47">
        <f t="shared" ca="1" si="5"/>
        <v>2</v>
      </c>
      <c r="X13" s="76">
        <v>3</v>
      </c>
      <c r="Y13" s="49">
        <f t="shared" si="6"/>
        <v>3</v>
      </c>
      <c r="Z13" s="21">
        <f t="shared" si="7"/>
        <v>1</v>
      </c>
      <c r="AA13" s="27">
        <f t="shared" ca="1" si="0"/>
        <v>1</v>
      </c>
      <c r="AB13" s="27" t="b">
        <f t="shared" si="1"/>
        <v>0</v>
      </c>
      <c r="AC13" s="14">
        <f t="shared" si="8"/>
        <v>0</v>
      </c>
      <c r="AD13" s="14">
        <f t="shared" si="9"/>
        <v>3000</v>
      </c>
      <c r="AE13" s="14">
        <f t="shared" si="10"/>
        <v>8000</v>
      </c>
      <c r="AF13" s="14">
        <f t="shared" si="11"/>
        <v>11000</v>
      </c>
      <c r="AG13" s="14">
        <f t="shared" ca="1" si="12"/>
        <v>3000</v>
      </c>
      <c r="AH13" s="14">
        <f t="shared" ca="1" si="12"/>
        <v>8000</v>
      </c>
      <c r="AI13" s="14">
        <f t="shared" ca="1" si="12"/>
        <v>11000</v>
      </c>
    </row>
    <row r="14" spans="1:63" x14ac:dyDescent="0.5">
      <c r="A14" s="11" t="str">
        <f>'CP1 - flat'!A14</f>
        <v>Megafauna survival</v>
      </c>
      <c r="C14" s="12">
        <f>'CP1 - flat'!C14</f>
        <v>3000</v>
      </c>
      <c r="D14" s="12"/>
      <c r="E14" s="12"/>
      <c r="F14" s="12"/>
      <c r="G14" s="12"/>
      <c r="H14" s="12"/>
      <c r="N14" s="11">
        <v>13</v>
      </c>
      <c r="O14" s="31"/>
      <c r="P14" s="13">
        <f>'CP1 - flat'!P14</f>
        <v>4850</v>
      </c>
      <c r="Q14" s="13">
        <f t="shared" si="3"/>
        <v>0</v>
      </c>
      <c r="U14" s="27" t="str">
        <f>'CP1 - flat'!U14</f>
        <v>C3</v>
      </c>
      <c r="V14" s="11" t="b">
        <f t="shared" ca="1" si="4"/>
        <v>1</v>
      </c>
      <c r="W14" s="47">
        <f t="shared" ca="1" si="5"/>
        <v>3</v>
      </c>
      <c r="X14" s="76">
        <v>5</v>
      </c>
      <c r="Y14" s="49">
        <f t="shared" si="6"/>
        <v>13</v>
      </c>
      <c r="Z14" s="21">
        <f t="shared" si="7"/>
        <v>0</v>
      </c>
      <c r="AA14" s="27">
        <f t="shared" ca="1" si="0"/>
        <v>4</v>
      </c>
      <c r="AB14" s="27" t="b">
        <f t="shared" si="1"/>
        <v>0</v>
      </c>
      <c r="AC14" s="14">
        <f t="shared" ca="1" si="8"/>
        <v>3000</v>
      </c>
      <c r="AD14" s="14">
        <f t="shared" si="9"/>
        <v>0</v>
      </c>
      <c r="AE14" s="14">
        <f t="shared" si="10"/>
        <v>8000</v>
      </c>
      <c r="AF14" s="14">
        <f t="shared" ca="1" si="11"/>
        <v>11000</v>
      </c>
      <c r="AG14" s="14">
        <f t="shared" ca="1" si="12"/>
        <v>0</v>
      </c>
      <c r="AH14" s="14">
        <f t="shared" ca="1" si="12"/>
        <v>8000</v>
      </c>
      <c r="AI14" s="14">
        <f t="shared" ca="1" si="12"/>
        <v>11000</v>
      </c>
    </row>
    <row r="15" spans="1:63" x14ac:dyDescent="0.5">
      <c r="A15" s="18" t="str">
        <f>'CP1 - flat'!A15</f>
        <v>Corridor bonus</v>
      </c>
      <c r="B15" s="17"/>
      <c r="C15" s="12"/>
      <c r="D15" s="12"/>
      <c r="E15" s="12"/>
      <c r="F15" s="12"/>
      <c r="G15" s="12"/>
      <c r="H15" s="12"/>
      <c r="N15" s="11">
        <v>14</v>
      </c>
      <c r="O15" s="31"/>
      <c r="P15" s="13">
        <f>'CP1 - flat'!P15</f>
        <v>4900</v>
      </c>
      <c r="Q15" s="13">
        <f t="shared" si="3"/>
        <v>0</v>
      </c>
      <c r="U15" s="27" t="str">
        <f>'CP1 - flat'!U15</f>
        <v>C4</v>
      </c>
      <c r="V15" s="11" t="b">
        <f t="shared" ca="1" si="4"/>
        <v>1</v>
      </c>
      <c r="W15" s="47">
        <f t="shared" ca="1" si="5"/>
        <v>4</v>
      </c>
      <c r="X15" s="76">
        <v>3</v>
      </c>
      <c r="Y15" s="49">
        <f t="shared" si="6"/>
        <v>3</v>
      </c>
      <c r="Z15" s="21">
        <f t="shared" si="7"/>
        <v>1</v>
      </c>
      <c r="AA15" s="27">
        <f t="shared" ca="1" si="0"/>
        <v>2</v>
      </c>
      <c r="AB15" s="27" t="b">
        <f t="shared" si="1"/>
        <v>0</v>
      </c>
      <c r="AC15" s="14">
        <f t="shared" si="8"/>
        <v>0</v>
      </c>
      <c r="AD15" s="14">
        <f t="shared" si="9"/>
        <v>3000</v>
      </c>
      <c r="AE15" s="14">
        <f t="shared" si="10"/>
        <v>8000</v>
      </c>
      <c r="AF15" s="14">
        <f t="shared" si="11"/>
        <v>11000</v>
      </c>
      <c r="AG15" s="14">
        <f t="shared" ca="1" si="12"/>
        <v>3000</v>
      </c>
      <c r="AH15" s="14">
        <f t="shared" ca="1" si="12"/>
        <v>8000</v>
      </c>
      <c r="AI15" s="14">
        <f t="shared" ca="1" si="12"/>
        <v>11000</v>
      </c>
    </row>
    <row r="16" spans="1:63" ht="18.899999999999999" thickBot="1" x14ac:dyDescent="0.55000000000000004">
      <c r="A16" s="11" t="s">
        <v>59</v>
      </c>
      <c r="B16" s="17"/>
      <c r="M16" s="15"/>
      <c r="N16" s="11">
        <v>15</v>
      </c>
      <c r="O16" s="31"/>
      <c r="P16" s="13">
        <f>'CP1 - flat'!P16</f>
        <v>4950</v>
      </c>
      <c r="Q16" s="13">
        <f t="shared" si="3"/>
        <v>0</v>
      </c>
      <c r="U16" s="27" t="str">
        <f>'CP1 - flat'!U16</f>
        <v>C5</v>
      </c>
      <c r="V16" s="11" t="b">
        <f t="shared" ca="1" si="4"/>
        <v>0</v>
      </c>
      <c r="W16" s="47">
        <f t="shared" ca="1" si="5"/>
        <v>0</v>
      </c>
      <c r="X16" s="76"/>
      <c r="Y16" s="49" t="e">
        <f t="shared" si="6"/>
        <v>#N/A</v>
      </c>
      <c r="Z16" s="21" t="e">
        <f t="shared" si="7"/>
        <v>#N/A</v>
      </c>
      <c r="AA16" s="27">
        <f t="shared" ca="1" si="0"/>
        <v>1</v>
      </c>
      <c r="AB16" s="27" t="b">
        <f t="shared" si="1"/>
        <v>0</v>
      </c>
      <c r="AC16" s="14" t="e">
        <f t="shared" si="8"/>
        <v>#N/A</v>
      </c>
      <c r="AD16" s="14" t="e">
        <f t="shared" si="9"/>
        <v>#N/A</v>
      </c>
      <c r="AE16" s="14">
        <f t="shared" si="10"/>
        <v>8000</v>
      </c>
      <c r="AF16" s="14" t="e">
        <f t="shared" si="11"/>
        <v>#N/A</v>
      </c>
      <c r="AG16" s="14" t="str">
        <f t="shared" ca="1" si="12"/>
        <v/>
      </c>
      <c r="AH16" s="14" t="str">
        <f t="shared" ca="1" si="12"/>
        <v/>
      </c>
      <c r="AI16" s="14" t="str">
        <f t="shared" ca="1" si="12"/>
        <v/>
      </c>
    </row>
    <row r="17" spans="1:35" ht="18.899999999999999" thickBot="1" x14ac:dyDescent="0.55000000000000004">
      <c r="A17" s="28" t="s">
        <v>101</v>
      </c>
      <c r="B17" s="28"/>
      <c r="C17" s="29">
        <v>1</v>
      </c>
      <c r="N17" s="11">
        <v>16</v>
      </c>
      <c r="O17" s="31"/>
      <c r="P17" s="13">
        <f>'CP1 - flat'!P17</f>
        <v>5000</v>
      </c>
      <c r="Q17" s="13">
        <f t="shared" si="3"/>
        <v>0</v>
      </c>
      <c r="U17" s="27" t="str">
        <f>'CP1 - flat'!U17</f>
        <v>D1</v>
      </c>
      <c r="V17" s="11" t="b">
        <f t="shared" ca="1" si="4"/>
        <v>1</v>
      </c>
      <c r="W17" s="47">
        <f t="shared" ca="1" si="5"/>
        <v>6</v>
      </c>
      <c r="X17" s="76">
        <v>2</v>
      </c>
      <c r="Y17" s="49">
        <f t="shared" si="6"/>
        <v>1</v>
      </c>
      <c r="Z17" s="21">
        <f t="shared" si="7"/>
        <v>1</v>
      </c>
      <c r="AA17" s="27">
        <f t="shared" ca="1" si="0"/>
        <v>0</v>
      </c>
      <c r="AB17" s="27" t="b">
        <f t="shared" si="1"/>
        <v>0</v>
      </c>
      <c r="AC17" s="14">
        <f t="shared" si="8"/>
        <v>0</v>
      </c>
      <c r="AD17" s="14">
        <f t="shared" si="9"/>
        <v>2000</v>
      </c>
      <c r="AE17" s="14">
        <f t="shared" si="10"/>
        <v>8000</v>
      </c>
      <c r="AF17" s="14">
        <f t="shared" si="11"/>
        <v>10000</v>
      </c>
      <c r="AG17" s="14">
        <f t="shared" ca="1" si="12"/>
        <v>2000</v>
      </c>
      <c r="AH17" s="14">
        <f t="shared" ca="1" si="12"/>
        <v>8000</v>
      </c>
      <c r="AI17" s="14">
        <f t="shared" ca="1" si="12"/>
        <v>10000</v>
      </c>
    </row>
    <row r="18" spans="1:35" ht="18.899999999999999" thickBot="1" x14ac:dyDescent="0.55000000000000004">
      <c r="A18" s="11" t="s">
        <v>103</v>
      </c>
      <c r="C18" s="15">
        <f ca="1">C17*RAND()+0.5</f>
        <v>1.422174308385759</v>
      </c>
      <c r="D18" s="11" t="s">
        <v>58</v>
      </c>
      <c r="F18" s="29"/>
      <c r="G18" s="11" t="s">
        <v>73</v>
      </c>
      <c r="H18" s="15"/>
      <c r="M18" s="15"/>
      <c r="N18" s="11">
        <v>17</v>
      </c>
      <c r="O18" s="31"/>
      <c r="P18" s="13">
        <f>'CP1 - flat'!P18</f>
        <v>5000</v>
      </c>
      <c r="Q18" s="13">
        <f t="shared" si="3"/>
        <v>0</v>
      </c>
      <c r="U18" s="27" t="str">
        <f>'CP1 - flat'!U18</f>
        <v>D2</v>
      </c>
      <c r="V18" s="11" t="b">
        <f t="shared" ca="1" si="4"/>
        <v>1</v>
      </c>
      <c r="W18" s="47">
        <f t="shared" ca="1" si="5"/>
        <v>7</v>
      </c>
      <c r="X18" s="76">
        <v>6</v>
      </c>
      <c r="Y18" s="49">
        <f t="shared" si="6"/>
        <v>18</v>
      </c>
      <c r="Z18" s="21">
        <f t="shared" si="7"/>
        <v>0</v>
      </c>
      <c r="AA18" s="27">
        <f t="shared" ca="1" si="0"/>
        <v>4</v>
      </c>
      <c r="AB18" s="27" t="b">
        <f t="shared" si="1"/>
        <v>0</v>
      </c>
      <c r="AC18" s="14">
        <f t="shared" ca="1" si="8"/>
        <v>7000</v>
      </c>
      <c r="AD18" s="14">
        <f t="shared" si="9"/>
        <v>0</v>
      </c>
      <c r="AE18" s="14">
        <f t="shared" si="10"/>
        <v>8000</v>
      </c>
      <c r="AF18" s="14">
        <f t="shared" ca="1" si="11"/>
        <v>15000</v>
      </c>
      <c r="AG18" s="14">
        <f t="shared" ca="1" si="12"/>
        <v>0</v>
      </c>
      <c r="AH18" s="14">
        <f t="shared" ca="1" si="12"/>
        <v>8000</v>
      </c>
      <c r="AI18" s="14">
        <f t="shared" ca="1" si="12"/>
        <v>15000</v>
      </c>
    </row>
    <row r="19" spans="1:35" ht="18.899999999999999" thickBot="1" x14ac:dyDescent="0.55000000000000004">
      <c r="A19" s="11" t="s">
        <v>104</v>
      </c>
      <c r="N19" s="11">
        <v>18</v>
      </c>
      <c r="O19" s="31"/>
      <c r="P19" s="13">
        <f>'CP1 - flat'!P19</f>
        <v>5000</v>
      </c>
      <c r="Q19" s="13">
        <f t="shared" si="3"/>
        <v>0</v>
      </c>
      <c r="U19" s="27" t="str">
        <f>'CP1 - flat'!U19</f>
        <v>D3</v>
      </c>
      <c r="V19" s="11" t="b">
        <f t="shared" ca="1" si="4"/>
        <v>1</v>
      </c>
      <c r="W19" s="47">
        <f t="shared" ca="1" si="5"/>
        <v>8</v>
      </c>
      <c r="X19" s="76">
        <v>2</v>
      </c>
      <c r="Y19" s="49">
        <f t="shared" si="6"/>
        <v>1</v>
      </c>
      <c r="Z19" s="21">
        <f t="shared" si="7"/>
        <v>1</v>
      </c>
      <c r="AA19" s="27">
        <f t="shared" ca="1" si="0"/>
        <v>1</v>
      </c>
      <c r="AB19" s="27" t="b">
        <f t="shared" si="1"/>
        <v>0</v>
      </c>
      <c r="AC19" s="14">
        <f t="shared" si="8"/>
        <v>0</v>
      </c>
      <c r="AD19" s="14">
        <f t="shared" si="9"/>
        <v>2000</v>
      </c>
      <c r="AE19" s="14">
        <f t="shared" si="10"/>
        <v>8000</v>
      </c>
      <c r="AF19" s="14">
        <f t="shared" si="11"/>
        <v>10000</v>
      </c>
      <c r="AG19" s="14">
        <f t="shared" ca="1" si="12"/>
        <v>2000</v>
      </c>
      <c r="AH19" s="14">
        <f t="shared" ca="1" si="12"/>
        <v>8000</v>
      </c>
      <c r="AI19" s="14">
        <f t="shared" ca="1" si="12"/>
        <v>10000</v>
      </c>
    </row>
    <row r="20" spans="1:35" x14ac:dyDescent="0.5">
      <c r="A20" s="30"/>
      <c r="B20" s="15"/>
      <c r="D20" s="15"/>
      <c r="E20" s="15"/>
      <c r="F20" s="15"/>
      <c r="G20" s="15"/>
      <c r="H20" s="15"/>
      <c r="I20" s="15"/>
      <c r="J20" s="15"/>
      <c r="K20" s="15"/>
      <c r="L20" s="15"/>
      <c r="N20" s="11">
        <v>19</v>
      </c>
      <c r="O20" s="31"/>
      <c r="P20" s="13">
        <f>'CP1 - flat'!P20</f>
        <v>5000</v>
      </c>
      <c r="Q20" s="13">
        <f t="shared" si="3"/>
        <v>0</v>
      </c>
      <c r="U20" s="27" t="str">
        <f>'CP1 - flat'!U20</f>
        <v>D4</v>
      </c>
      <c r="V20" s="11" t="b">
        <f t="shared" ca="1" si="4"/>
        <v>1</v>
      </c>
      <c r="W20" s="47">
        <f t="shared" ca="1" si="5"/>
        <v>9</v>
      </c>
      <c r="X20" s="76">
        <v>4</v>
      </c>
      <c r="Y20" s="49">
        <f t="shared" si="6"/>
        <v>9</v>
      </c>
      <c r="Z20" s="21">
        <f t="shared" si="7"/>
        <v>1</v>
      </c>
      <c r="AA20" s="27">
        <f t="shared" ca="1" si="0"/>
        <v>3</v>
      </c>
      <c r="AB20" s="27" t="b">
        <f t="shared" si="1"/>
        <v>0</v>
      </c>
      <c r="AC20" s="14">
        <f t="shared" si="8"/>
        <v>0</v>
      </c>
      <c r="AD20" s="14">
        <f t="shared" si="9"/>
        <v>4000</v>
      </c>
      <c r="AE20" s="14">
        <f t="shared" si="10"/>
        <v>8000</v>
      </c>
      <c r="AF20" s="14">
        <f t="shared" si="11"/>
        <v>12000</v>
      </c>
      <c r="AG20" s="14">
        <f t="shared" ca="1" si="12"/>
        <v>4000</v>
      </c>
      <c r="AH20" s="14">
        <f t="shared" ca="1" si="12"/>
        <v>8000</v>
      </c>
      <c r="AI20" s="14">
        <f t="shared" ca="1" si="12"/>
        <v>12000</v>
      </c>
    </row>
    <row r="21" spans="1:35" x14ac:dyDescent="0.5">
      <c r="A21" s="31"/>
      <c r="N21" s="11">
        <v>20</v>
      </c>
      <c r="O21" s="31"/>
      <c r="P21" s="13">
        <f>'CP1 - flat'!P21</f>
        <v>5000</v>
      </c>
      <c r="Q21" s="13">
        <f t="shared" si="3"/>
        <v>0</v>
      </c>
      <c r="U21" s="27" t="str">
        <f>'CP1 - flat'!U21</f>
        <v>D5</v>
      </c>
      <c r="V21" s="11" t="b">
        <f t="shared" ca="1" si="4"/>
        <v>0</v>
      </c>
      <c r="W21" s="47">
        <f t="shared" ca="1" si="5"/>
        <v>0</v>
      </c>
      <c r="X21" s="76"/>
      <c r="Y21" s="49" t="e">
        <f t="shared" si="6"/>
        <v>#N/A</v>
      </c>
      <c r="Z21" s="21" t="e">
        <f t="shared" si="7"/>
        <v>#N/A</v>
      </c>
      <c r="AA21" s="27">
        <f t="shared" ca="1" si="0"/>
        <v>1</v>
      </c>
      <c r="AB21" s="27" t="b">
        <f t="shared" si="1"/>
        <v>0</v>
      </c>
      <c r="AC21" s="14" t="e">
        <f t="shared" si="8"/>
        <v>#N/A</v>
      </c>
      <c r="AD21" s="14" t="e">
        <f t="shared" si="9"/>
        <v>#N/A</v>
      </c>
      <c r="AE21" s="14">
        <f t="shared" si="10"/>
        <v>8000</v>
      </c>
      <c r="AF21" s="14" t="e">
        <f t="shared" si="11"/>
        <v>#N/A</v>
      </c>
      <c r="AG21" s="14" t="str">
        <f t="shared" ca="1" si="12"/>
        <v/>
      </c>
      <c r="AH21" s="14" t="str">
        <f t="shared" ca="1" si="12"/>
        <v/>
      </c>
      <c r="AI21" s="14" t="str">
        <f t="shared" ca="1" si="12"/>
        <v/>
      </c>
    </row>
    <row r="22" spans="1:35" x14ac:dyDescent="0.5">
      <c r="A22" s="32"/>
      <c r="B22" s="15"/>
      <c r="D22" s="15"/>
      <c r="E22" s="15"/>
      <c r="F22" s="15"/>
      <c r="G22" s="15"/>
      <c r="H22" s="15"/>
      <c r="I22" s="15"/>
      <c r="J22" s="15"/>
      <c r="K22" s="15"/>
      <c r="L22" s="15"/>
      <c r="N22" s="11">
        <v>21</v>
      </c>
      <c r="O22" s="31"/>
      <c r="P22" s="13">
        <f>'CP1 - flat'!P22</f>
        <v>5000</v>
      </c>
      <c r="Q22" s="13">
        <f t="shared" si="3"/>
        <v>0</v>
      </c>
      <c r="U22" s="27" t="str">
        <f>'CP1 - flat'!U22</f>
        <v>E1</v>
      </c>
      <c r="V22" s="11" t="b">
        <f t="shared" ca="1" si="4"/>
        <v>1</v>
      </c>
      <c r="W22" s="47">
        <f t="shared" ca="1" si="5"/>
        <v>1</v>
      </c>
      <c r="X22" s="76">
        <v>6</v>
      </c>
      <c r="Y22" s="49">
        <f t="shared" si="6"/>
        <v>18</v>
      </c>
      <c r="Z22" s="21">
        <f t="shared" si="7"/>
        <v>0</v>
      </c>
      <c r="AA22" s="27" t="e">
        <f t="shared" ca="1" si="0"/>
        <v>#N/A</v>
      </c>
      <c r="AB22" s="27" t="b">
        <f t="shared" si="1"/>
        <v>0</v>
      </c>
      <c r="AC22" s="14">
        <f t="shared" ca="1" si="8"/>
        <v>1000</v>
      </c>
      <c r="AD22" s="14">
        <f t="shared" si="9"/>
        <v>0</v>
      </c>
      <c r="AE22" s="14">
        <f t="shared" si="10"/>
        <v>8000</v>
      </c>
      <c r="AF22" s="14">
        <f t="shared" ca="1" si="11"/>
        <v>9000</v>
      </c>
      <c r="AG22" s="14">
        <f t="shared" ca="1" si="12"/>
        <v>0</v>
      </c>
      <c r="AH22" s="14">
        <f t="shared" ca="1" si="12"/>
        <v>8000</v>
      </c>
      <c r="AI22" s="14">
        <f t="shared" ca="1" si="12"/>
        <v>9000</v>
      </c>
    </row>
    <row r="23" spans="1:35" x14ac:dyDescent="0.5">
      <c r="A23" s="31"/>
      <c r="N23" s="11">
        <v>22</v>
      </c>
      <c r="O23" s="31"/>
      <c r="P23" s="13">
        <f>'CP1 - flat'!P23</f>
        <v>5000</v>
      </c>
      <c r="Q23" s="13">
        <f t="shared" si="3"/>
        <v>0</v>
      </c>
      <c r="U23" s="27" t="str">
        <f>'CP1 - flat'!U23</f>
        <v>E2</v>
      </c>
      <c r="V23" s="11" t="b">
        <f t="shared" ca="1" si="4"/>
        <v>1</v>
      </c>
      <c r="W23" s="47">
        <f t="shared" ca="1" si="5"/>
        <v>2</v>
      </c>
      <c r="X23" s="76">
        <v>4</v>
      </c>
      <c r="Y23" s="49">
        <f t="shared" si="6"/>
        <v>9</v>
      </c>
      <c r="Z23" s="21">
        <f t="shared" si="7"/>
        <v>1</v>
      </c>
      <c r="AA23" s="27">
        <f t="shared" ca="1" si="0"/>
        <v>0</v>
      </c>
      <c r="AB23" s="27" t="b">
        <f t="shared" si="1"/>
        <v>0</v>
      </c>
      <c r="AC23" s="14">
        <f t="shared" si="8"/>
        <v>0</v>
      </c>
      <c r="AD23" s="14">
        <f t="shared" si="9"/>
        <v>4000</v>
      </c>
      <c r="AE23" s="14">
        <f t="shared" si="10"/>
        <v>8000</v>
      </c>
      <c r="AF23" s="14">
        <f t="shared" si="11"/>
        <v>12000</v>
      </c>
      <c r="AG23" s="14">
        <f t="shared" ca="1" si="12"/>
        <v>4000</v>
      </c>
      <c r="AH23" s="14">
        <f t="shared" ca="1" si="12"/>
        <v>8000</v>
      </c>
      <c r="AI23" s="14">
        <f t="shared" ca="1" si="12"/>
        <v>12000</v>
      </c>
    </row>
    <row r="24" spans="1:35" x14ac:dyDescent="0.5">
      <c r="A24" s="31"/>
      <c r="N24" s="11">
        <v>23</v>
      </c>
      <c r="O24" s="31"/>
      <c r="P24" s="13">
        <f>'CP1 - flat'!P24</f>
        <v>5000</v>
      </c>
      <c r="Q24" s="13">
        <f t="shared" si="3"/>
        <v>0</v>
      </c>
      <c r="U24" s="27" t="str">
        <f>'CP1 - flat'!U24</f>
        <v>E3</v>
      </c>
      <c r="V24" s="11" t="b">
        <f t="shared" ca="1" si="4"/>
        <v>1</v>
      </c>
      <c r="W24" s="47">
        <f t="shared" ca="1" si="5"/>
        <v>3</v>
      </c>
      <c r="X24" s="76">
        <v>8</v>
      </c>
      <c r="Y24" s="49">
        <f t="shared" si="6"/>
        <v>21</v>
      </c>
      <c r="Z24" s="21">
        <f t="shared" si="7"/>
        <v>0</v>
      </c>
      <c r="AA24" s="27">
        <f t="shared" ca="1" si="0"/>
        <v>3</v>
      </c>
      <c r="AB24" s="27" t="b">
        <f t="shared" si="1"/>
        <v>0</v>
      </c>
      <c r="AC24" s="14">
        <f t="shared" ca="1" si="8"/>
        <v>3000</v>
      </c>
      <c r="AD24" s="14">
        <f t="shared" si="9"/>
        <v>0</v>
      </c>
      <c r="AE24" s="14">
        <f t="shared" si="10"/>
        <v>8000</v>
      </c>
      <c r="AF24" s="14">
        <f t="shared" ca="1" si="11"/>
        <v>11000</v>
      </c>
      <c r="AG24" s="14">
        <f t="shared" ca="1" si="12"/>
        <v>0</v>
      </c>
      <c r="AH24" s="14">
        <f t="shared" ca="1" si="12"/>
        <v>8000</v>
      </c>
      <c r="AI24" s="14">
        <f t="shared" ca="1" si="12"/>
        <v>11000</v>
      </c>
    </row>
    <row r="25" spans="1:35" x14ac:dyDescent="0.5">
      <c r="A25" s="31"/>
      <c r="N25" s="11">
        <v>24</v>
      </c>
      <c r="O25" s="31"/>
      <c r="P25" s="13">
        <f>'CP1 - flat'!P25</f>
        <v>5000</v>
      </c>
      <c r="Q25" s="13">
        <f t="shared" si="3"/>
        <v>0</v>
      </c>
      <c r="U25" s="27" t="str">
        <f>'CP1 - flat'!U25</f>
        <v>E4</v>
      </c>
      <c r="V25" s="11" t="b">
        <f t="shared" ca="1" si="4"/>
        <v>1</v>
      </c>
      <c r="W25" s="47">
        <f t="shared" ca="1" si="5"/>
        <v>4</v>
      </c>
      <c r="X25" s="76">
        <v>3</v>
      </c>
      <c r="Y25" s="49">
        <f t="shared" si="6"/>
        <v>3</v>
      </c>
      <c r="Z25" s="21">
        <f t="shared" si="7"/>
        <v>1</v>
      </c>
      <c r="AA25" s="27">
        <f t="shared" ca="1" si="0"/>
        <v>1</v>
      </c>
      <c r="AB25" s="27" t="b">
        <f t="shared" si="1"/>
        <v>0</v>
      </c>
      <c r="AC25" s="14">
        <f t="shared" si="8"/>
        <v>0</v>
      </c>
      <c r="AD25" s="14">
        <f t="shared" si="9"/>
        <v>3000</v>
      </c>
      <c r="AE25" s="14">
        <f t="shared" si="10"/>
        <v>8000</v>
      </c>
      <c r="AF25" s="14">
        <f t="shared" si="11"/>
        <v>11000</v>
      </c>
      <c r="AG25" s="14">
        <f t="shared" ca="1" si="12"/>
        <v>3000</v>
      </c>
      <c r="AH25" s="14">
        <f t="shared" ca="1" si="12"/>
        <v>8000</v>
      </c>
      <c r="AI25" s="14">
        <f t="shared" ca="1" si="12"/>
        <v>11000</v>
      </c>
    </row>
    <row r="26" spans="1:35" x14ac:dyDescent="0.5">
      <c r="A26" s="31"/>
      <c r="N26" s="11">
        <v>25</v>
      </c>
      <c r="O26" s="31"/>
      <c r="P26" s="13">
        <f>'CP1 - flat'!P26</f>
        <v>5000</v>
      </c>
      <c r="Q26" s="13">
        <f t="shared" si="3"/>
        <v>0</v>
      </c>
      <c r="U26" s="27" t="str">
        <f>'CP1 - flat'!U26</f>
        <v>E5</v>
      </c>
      <c r="V26" s="11" t="b">
        <f t="shared" ca="1" si="4"/>
        <v>0</v>
      </c>
      <c r="W26" s="47">
        <f t="shared" ca="1" si="5"/>
        <v>0</v>
      </c>
      <c r="X26" s="76"/>
      <c r="Y26" s="49" t="e">
        <f t="shared" si="6"/>
        <v>#N/A</v>
      </c>
      <c r="Z26" s="21" t="e">
        <f t="shared" si="7"/>
        <v>#N/A</v>
      </c>
      <c r="AA26" s="27">
        <f t="shared" ca="1" si="0"/>
        <v>1</v>
      </c>
      <c r="AB26" s="27" t="b">
        <f t="shared" si="1"/>
        <v>0</v>
      </c>
      <c r="AC26" s="14" t="e">
        <f t="shared" si="8"/>
        <v>#N/A</v>
      </c>
      <c r="AD26" s="14" t="e">
        <f t="shared" si="9"/>
        <v>#N/A</v>
      </c>
      <c r="AE26" s="14">
        <f t="shared" si="10"/>
        <v>8000</v>
      </c>
      <c r="AF26" s="14" t="e">
        <f t="shared" si="11"/>
        <v>#N/A</v>
      </c>
      <c r="AG26" s="14" t="str">
        <f t="shared" ca="1" si="12"/>
        <v/>
      </c>
      <c r="AH26" s="14" t="str">
        <f t="shared" ca="1" si="12"/>
        <v/>
      </c>
      <c r="AI26" s="14" t="str">
        <f t="shared" ca="1" si="12"/>
        <v/>
      </c>
    </row>
    <row r="27" spans="1:35" x14ac:dyDescent="0.5">
      <c r="A27" s="31"/>
      <c r="N27" s="11">
        <v>26</v>
      </c>
      <c r="O27" s="31"/>
      <c r="P27" s="13">
        <f>'CP1 - flat'!P27</f>
        <v>5000</v>
      </c>
      <c r="Q27" s="13">
        <f t="shared" si="3"/>
        <v>0</v>
      </c>
      <c r="U27" s="27" t="str">
        <f>'CP1 - flat'!U27</f>
        <v>F1</v>
      </c>
      <c r="V27" s="11" t="b">
        <f t="shared" ca="1" si="4"/>
        <v>1</v>
      </c>
      <c r="W27" s="47">
        <f t="shared" ca="1" si="5"/>
        <v>6</v>
      </c>
      <c r="X27" s="76"/>
      <c r="Y27" s="49" t="e">
        <f t="shared" si="6"/>
        <v>#N/A</v>
      </c>
      <c r="Z27" s="21" t="e">
        <f t="shared" si="7"/>
        <v>#N/A</v>
      </c>
      <c r="AA27" s="27" t="e">
        <f t="shared" ca="1" si="0"/>
        <v>#N/A</v>
      </c>
      <c r="AB27" s="27" t="b">
        <f t="shared" si="1"/>
        <v>0</v>
      </c>
      <c r="AC27" s="14" t="e">
        <f t="shared" si="8"/>
        <v>#N/A</v>
      </c>
      <c r="AD27" s="14" t="e">
        <f t="shared" si="9"/>
        <v>#N/A</v>
      </c>
      <c r="AE27" s="14">
        <f t="shared" si="10"/>
        <v>8000</v>
      </c>
      <c r="AF27" s="14" t="e">
        <f t="shared" si="11"/>
        <v>#N/A</v>
      </c>
      <c r="AG27" s="14" t="e">
        <f t="shared" ca="1" si="12"/>
        <v>#N/A</v>
      </c>
      <c r="AH27" s="14">
        <f t="shared" ca="1" si="12"/>
        <v>8000</v>
      </c>
      <c r="AI27" s="14" t="e">
        <f t="shared" ca="1" si="12"/>
        <v>#N/A</v>
      </c>
    </row>
    <row r="28" spans="1:35" x14ac:dyDescent="0.5">
      <c r="A28" s="31"/>
      <c r="N28" s="11">
        <v>27</v>
      </c>
      <c r="O28" s="31"/>
      <c r="P28" s="13">
        <f>'CP1 - flat'!P28</f>
        <v>5000</v>
      </c>
      <c r="Q28" s="13">
        <f t="shared" si="3"/>
        <v>0</v>
      </c>
      <c r="U28" s="27" t="str">
        <f>'CP1 - flat'!U28</f>
        <v>F2</v>
      </c>
      <c r="V28" s="11" t="b">
        <f t="shared" ca="1" si="4"/>
        <v>1</v>
      </c>
      <c r="W28" s="47">
        <f t="shared" ca="1" si="5"/>
        <v>7</v>
      </c>
      <c r="X28" s="76">
        <v>7</v>
      </c>
      <c r="Y28" s="49">
        <f t="shared" si="6"/>
        <v>20</v>
      </c>
      <c r="Z28" s="21">
        <f t="shared" si="7"/>
        <v>0</v>
      </c>
      <c r="AA28" s="27" t="e">
        <f t="shared" ca="1" si="0"/>
        <v>#N/A</v>
      </c>
      <c r="AB28" s="27" t="b">
        <f t="shared" si="1"/>
        <v>0</v>
      </c>
      <c r="AC28" s="14">
        <f t="shared" ca="1" si="8"/>
        <v>7000</v>
      </c>
      <c r="AD28" s="14">
        <f t="shared" si="9"/>
        <v>0</v>
      </c>
      <c r="AE28" s="14">
        <f t="shared" si="10"/>
        <v>8000</v>
      </c>
      <c r="AF28" s="14">
        <f t="shared" ca="1" si="11"/>
        <v>15000</v>
      </c>
      <c r="AG28" s="14">
        <f t="shared" ca="1" si="12"/>
        <v>0</v>
      </c>
      <c r="AH28" s="14">
        <f t="shared" ca="1" si="12"/>
        <v>8000</v>
      </c>
      <c r="AI28" s="14">
        <f t="shared" ca="1" si="12"/>
        <v>15000</v>
      </c>
    </row>
    <row r="29" spans="1:35" x14ac:dyDescent="0.5">
      <c r="A29" s="31"/>
      <c r="N29" s="11">
        <v>28</v>
      </c>
      <c r="O29" s="31"/>
      <c r="P29" s="13">
        <f>'CP1 - flat'!P29</f>
        <v>5000</v>
      </c>
      <c r="Q29" s="13">
        <f t="shared" si="3"/>
        <v>0</v>
      </c>
      <c r="U29" s="27" t="str">
        <f>'CP1 - flat'!U29</f>
        <v>F3</v>
      </c>
      <c r="V29" s="11" t="b">
        <f t="shared" ca="1" si="4"/>
        <v>1</v>
      </c>
      <c r="W29" s="47">
        <f t="shared" ca="1" si="5"/>
        <v>8</v>
      </c>
      <c r="X29" s="76">
        <v>5</v>
      </c>
      <c r="Y29" s="49">
        <f t="shared" si="6"/>
        <v>13</v>
      </c>
      <c r="Z29" s="21">
        <f t="shared" si="7"/>
        <v>0</v>
      </c>
      <c r="AA29" s="27" t="e">
        <f t="shared" ca="1" si="0"/>
        <v>#N/A</v>
      </c>
      <c r="AB29" s="27" t="b">
        <f t="shared" si="1"/>
        <v>0</v>
      </c>
      <c r="AC29" s="14">
        <f t="shared" ca="1" si="8"/>
        <v>8000</v>
      </c>
      <c r="AD29" s="14">
        <f t="shared" si="9"/>
        <v>0</v>
      </c>
      <c r="AE29" s="14">
        <f t="shared" si="10"/>
        <v>8000</v>
      </c>
      <c r="AF29" s="14">
        <f t="shared" ca="1" si="11"/>
        <v>16000</v>
      </c>
      <c r="AG29" s="14">
        <f t="shared" ca="1" si="12"/>
        <v>0</v>
      </c>
      <c r="AH29" s="14">
        <f t="shared" ca="1" si="12"/>
        <v>8000</v>
      </c>
      <c r="AI29" s="14">
        <f t="shared" ca="1" si="12"/>
        <v>16000</v>
      </c>
    </row>
    <row r="30" spans="1:35" x14ac:dyDescent="0.5">
      <c r="A30" s="31"/>
      <c r="N30" s="11">
        <v>29</v>
      </c>
      <c r="O30" s="31"/>
      <c r="P30" s="13">
        <f>'CP1 - flat'!P30</f>
        <v>5000</v>
      </c>
      <c r="Q30" s="13">
        <f t="shared" si="3"/>
        <v>0</v>
      </c>
      <c r="U30" s="27" t="str">
        <f>'CP1 - flat'!U30</f>
        <v>F4</v>
      </c>
      <c r="V30" s="11" t="b">
        <f t="shared" ca="1" si="4"/>
        <v>1</v>
      </c>
      <c r="W30" s="47">
        <f t="shared" ca="1" si="5"/>
        <v>9</v>
      </c>
      <c r="X30" s="76">
        <v>5</v>
      </c>
      <c r="Y30" s="49">
        <f t="shared" si="6"/>
        <v>13</v>
      </c>
      <c r="Z30" s="21">
        <f t="shared" si="7"/>
        <v>0</v>
      </c>
      <c r="AA30" s="27" t="e">
        <f t="shared" ca="1" si="0"/>
        <v>#N/A</v>
      </c>
      <c r="AB30" s="27" t="b">
        <f t="shared" si="1"/>
        <v>0</v>
      </c>
      <c r="AC30" s="14">
        <f t="shared" ca="1" si="8"/>
        <v>9000</v>
      </c>
      <c r="AD30" s="14">
        <f t="shared" si="9"/>
        <v>0</v>
      </c>
      <c r="AE30" s="14">
        <f t="shared" si="10"/>
        <v>8000</v>
      </c>
      <c r="AF30" s="14">
        <f t="shared" ca="1" si="11"/>
        <v>17000</v>
      </c>
      <c r="AG30" s="14">
        <f t="shared" ca="1" si="12"/>
        <v>0</v>
      </c>
      <c r="AH30" s="14">
        <f t="shared" ca="1" si="12"/>
        <v>8000</v>
      </c>
      <c r="AI30" s="14">
        <f t="shared" ca="1" si="12"/>
        <v>17000</v>
      </c>
    </row>
    <row r="31" spans="1:35" x14ac:dyDescent="0.5">
      <c r="A31" s="31"/>
      <c r="N31" s="11">
        <v>30</v>
      </c>
      <c r="O31" s="31">
        <v>1</v>
      </c>
      <c r="P31" s="13">
        <f>'CP1 - flat'!P31</f>
        <v>5000</v>
      </c>
      <c r="Q31" s="13">
        <f t="shared" si="3"/>
        <v>5000</v>
      </c>
      <c r="U31" s="27" t="str">
        <f>'CP1 - flat'!U31</f>
        <v>F5</v>
      </c>
      <c r="V31" s="11" t="b">
        <f t="shared" ca="1" si="4"/>
        <v>0</v>
      </c>
      <c r="W31" s="47">
        <f t="shared" ca="1" si="5"/>
        <v>0</v>
      </c>
      <c r="Y31" s="49" t="e">
        <f t="shared" si="6"/>
        <v>#N/A</v>
      </c>
      <c r="Z31" s="21" t="e">
        <f t="shared" si="7"/>
        <v>#N/A</v>
      </c>
      <c r="AA31" s="27">
        <f t="shared" ca="1" si="0"/>
        <v>0</v>
      </c>
      <c r="AB31" s="27" t="b">
        <f t="shared" si="1"/>
        <v>0</v>
      </c>
      <c r="AC31" s="14" t="e">
        <f t="shared" si="8"/>
        <v>#N/A</v>
      </c>
      <c r="AD31" s="14" t="e">
        <f t="shared" si="9"/>
        <v>#N/A</v>
      </c>
      <c r="AE31" s="14">
        <f t="shared" si="10"/>
        <v>8000</v>
      </c>
      <c r="AF31" s="14" t="e">
        <f t="shared" si="11"/>
        <v>#N/A</v>
      </c>
      <c r="AG31" s="14" t="str">
        <f t="shared" ca="1" si="12"/>
        <v/>
      </c>
      <c r="AH31" s="14" t="str">
        <f t="shared" ca="1" si="12"/>
        <v/>
      </c>
      <c r="AI31" s="14" t="str">
        <f t="shared" ca="1" si="12"/>
        <v/>
      </c>
    </row>
    <row r="32" spans="1:35" ht="18.899999999999999" thickBot="1" x14ac:dyDescent="0.55000000000000004">
      <c r="A32" s="33"/>
      <c r="N32" s="11">
        <v>31</v>
      </c>
      <c r="O32" s="31"/>
      <c r="P32" s="13">
        <f>'CP1 - flat'!P32</f>
        <v>5000</v>
      </c>
      <c r="Q32" s="13">
        <f t="shared" si="3"/>
        <v>0</v>
      </c>
      <c r="U32" s="27" t="str">
        <f>'CP1 - flat'!U32</f>
        <v>G1</v>
      </c>
      <c r="V32" s="11" t="b">
        <f t="shared" ca="1" si="4"/>
        <v>1</v>
      </c>
      <c r="W32" s="47">
        <f t="shared" ca="1" si="5"/>
        <v>1</v>
      </c>
      <c r="Y32" s="49" t="e">
        <f t="shared" si="6"/>
        <v>#N/A</v>
      </c>
      <c r="Z32" s="21" t="e">
        <f t="shared" si="7"/>
        <v>#N/A</v>
      </c>
      <c r="AA32" s="27" t="e">
        <f t="shared" ca="1" si="0"/>
        <v>#N/A</v>
      </c>
      <c r="AB32" s="27" t="b">
        <f t="shared" si="1"/>
        <v>0</v>
      </c>
      <c r="AC32" s="14" t="e">
        <f t="shared" si="8"/>
        <v>#N/A</v>
      </c>
      <c r="AD32" s="14" t="e">
        <f t="shared" si="9"/>
        <v>#N/A</v>
      </c>
      <c r="AE32" s="14">
        <f t="shared" si="10"/>
        <v>8000</v>
      </c>
      <c r="AF32" s="14" t="e">
        <f t="shared" si="11"/>
        <v>#N/A</v>
      </c>
      <c r="AG32" s="14" t="e">
        <f t="shared" ca="1" si="12"/>
        <v>#N/A</v>
      </c>
      <c r="AH32" s="14">
        <f t="shared" ca="1" si="12"/>
        <v>8000</v>
      </c>
      <c r="AI32" s="14" t="e">
        <f t="shared" ca="1" si="12"/>
        <v>#N/A</v>
      </c>
    </row>
    <row r="33" spans="14:35" x14ac:dyDescent="0.5">
      <c r="N33" s="11">
        <v>32</v>
      </c>
      <c r="O33" s="31"/>
      <c r="P33" s="13">
        <f>'CP1 - flat'!P33</f>
        <v>5000</v>
      </c>
      <c r="Q33" s="13">
        <f t="shared" si="3"/>
        <v>0</v>
      </c>
      <c r="U33" s="27" t="str">
        <f>'CP1 - flat'!U33</f>
        <v>G2</v>
      </c>
      <c r="V33" s="11" t="b">
        <f t="shared" ca="1" si="4"/>
        <v>1</v>
      </c>
      <c r="W33" s="47">
        <f t="shared" ca="1" si="5"/>
        <v>2</v>
      </c>
      <c r="Y33" s="49" t="e">
        <f t="shared" si="6"/>
        <v>#N/A</v>
      </c>
      <c r="Z33" s="21" t="e">
        <f t="shared" si="7"/>
        <v>#N/A</v>
      </c>
      <c r="AA33" s="27" t="e">
        <f t="shared" ca="1" si="0"/>
        <v>#N/A</v>
      </c>
      <c r="AB33" s="27" t="b">
        <f t="shared" si="1"/>
        <v>0</v>
      </c>
      <c r="AC33" s="14" t="e">
        <f t="shared" si="8"/>
        <v>#N/A</v>
      </c>
      <c r="AD33" s="14" t="e">
        <f t="shared" si="9"/>
        <v>#N/A</v>
      </c>
      <c r="AE33" s="14">
        <f t="shared" si="10"/>
        <v>8000</v>
      </c>
      <c r="AF33" s="14" t="e">
        <f t="shared" si="11"/>
        <v>#N/A</v>
      </c>
      <c r="AG33" s="14" t="e">
        <f t="shared" ca="1" si="12"/>
        <v>#N/A</v>
      </c>
      <c r="AH33" s="14">
        <f t="shared" ca="1" si="12"/>
        <v>8000</v>
      </c>
      <c r="AI33" s="14" t="e">
        <f t="shared" ca="1" si="12"/>
        <v>#N/A</v>
      </c>
    </row>
    <row r="34" spans="14:35" x14ac:dyDescent="0.5">
      <c r="N34" s="11">
        <v>33</v>
      </c>
      <c r="O34" s="31"/>
      <c r="P34" s="13">
        <f>'CP1 - flat'!P34</f>
        <v>5000</v>
      </c>
      <c r="Q34" s="13">
        <f t="shared" si="3"/>
        <v>0</v>
      </c>
      <c r="U34" s="27" t="str">
        <f>'CP1 - flat'!U34</f>
        <v>G3</v>
      </c>
      <c r="V34" s="11" t="b">
        <f t="shared" ca="1" si="4"/>
        <v>1</v>
      </c>
      <c r="W34" s="47">
        <f t="shared" ca="1" si="5"/>
        <v>3</v>
      </c>
      <c r="Y34" s="49" t="e">
        <f t="shared" si="6"/>
        <v>#N/A</v>
      </c>
      <c r="Z34" s="21" t="e">
        <f t="shared" si="7"/>
        <v>#N/A</v>
      </c>
      <c r="AA34" s="27" t="e">
        <f t="shared" ref="AA34:AA61" ca="1" si="14">IF(ROW(INDIRECT(U34))&lt;&gt;$I$33, (OFFSET(INDIRECT(U34),1,0)),0)+IF(COLUMN(INDIRECT(U34))&lt;&gt;$I$34, (OFFSET(INDIRECT(U34),0,1)),0)+IF(ROW(INDIRECT(U34))&lt;&gt;1, (OFFSET(INDIRECT(U34),-1,0)),0)+IF(COLUMN(INDIRECT(U34))&lt;&gt;1, (OFFSET(INDIRECT(U34),0,-1)),0)</f>
        <v>#N/A</v>
      </c>
      <c r="AB34" s="27" t="b">
        <f t="shared" ref="AB34:AB61" si="15">OR(U34=$A$20,U34=$A$21,U34=$A$22,U34=$A$23,U34=$A$24,U34=$A$25,U34=$A$26,U34=$A$27,U34=$A$28,U34=$A$29,U34=$A$30,U34=$A$31,U34=$A$32)</f>
        <v>0</v>
      </c>
      <c r="AC34" s="14" t="e">
        <f t="shared" si="8"/>
        <v>#N/A</v>
      </c>
      <c r="AD34" s="14" t="e">
        <f t="shared" si="9"/>
        <v>#N/A</v>
      </c>
      <c r="AE34" s="14">
        <f t="shared" si="10"/>
        <v>8000</v>
      </c>
      <c r="AF34" s="14" t="e">
        <f t="shared" si="11"/>
        <v>#N/A</v>
      </c>
      <c r="AG34" s="14" t="e">
        <f t="shared" ca="1" si="12"/>
        <v>#N/A</v>
      </c>
      <c r="AH34" s="14">
        <f t="shared" ca="1" si="12"/>
        <v>8000</v>
      </c>
      <c r="AI34" s="14" t="e">
        <f t="shared" ca="1" si="12"/>
        <v>#N/A</v>
      </c>
    </row>
    <row r="35" spans="14:35" x14ac:dyDescent="0.5">
      <c r="N35" s="11">
        <v>34</v>
      </c>
      <c r="O35" s="31"/>
      <c r="P35" s="13">
        <f>'CP1 - flat'!P35</f>
        <v>5000</v>
      </c>
      <c r="Q35" s="13">
        <f t="shared" si="3"/>
        <v>0</v>
      </c>
      <c r="U35" s="27" t="str">
        <f>'CP1 - flat'!U35</f>
        <v>G4</v>
      </c>
      <c r="V35" s="11" t="b">
        <f t="shared" ca="1" si="4"/>
        <v>1</v>
      </c>
      <c r="W35" s="47">
        <f t="shared" ca="1" si="5"/>
        <v>4</v>
      </c>
      <c r="Y35" s="49" t="e">
        <f t="shared" si="6"/>
        <v>#N/A</v>
      </c>
      <c r="Z35" s="21" t="e">
        <f t="shared" si="7"/>
        <v>#N/A</v>
      </c>
      <c r="AA35" s="27" t="e">
        <f t="shared" ca="1" si="14"/>
        <v>#N/A</v>
      </c>
      <c r="AB35" s="27" t="b">
        <f t="shared" si="15"/>
        <v>0</v>
      </c>
      <c r="AC35" s="14" t="e">
        <f t="shared" si="8"/>
        <v>#N/A</v>
      </c>
      <c r="AD35" s="14" t="e">
        <f t="shared" si="9"/>
        <v>#N/A</v>
      </c>
      <c r="AE35" s="14">
        <f t="shared" si="10"/>
        <v>8000</v>
      </c>
      <c r="AF35" s="14" t="e">
        <f t="shared" si="11"/>
        <v>#N/A</v>
      </c>
      <c r="AG35" s="14" t="e">
        <f t="shared" ca="1" si="12"/>
        <v>#N/A</v>
      </c>
      <c r="AH35" s="14">
        <f t="shared" ca="1" si="12"/>
        <v>8000</v>
      </c>
      <c r="AI35" s="14" t="e">
        <f t="shared" ca="1" si="12"/>
        <v>#N/A</v>
      </c>
    </row>
    <row r="36" spans="14:35" x14ac:dyDescent="0.5">
      <c r="N36" s="11">
        <v>35</v>
      </c>
      <c r="O36" s="31"/>
      <c r="P36" s="13">
        <f>'CP1 - flat'!P36</f>
        <v>5000</v>
      </c>
      <c r="Q36" s="13">
        <f t="shared" si="3"/>
        <v>0</v>
      </c>
      <c r="U36" s="27" t="str">
        <f>'CP1 - flat'!U36</f>
        <v>G5</v>
      </c>
      <c r="V36" s="11" t="b">
        <f t="shared" ca="1" si="4"/>
        <v>0</v>
      </c>
      <c r="W36" s="47">
        <f t="shared" ca="1" si="5"/>
        <v>0</v>
      </c>
      <c r="Y36" s="49" t="e">
        <f t="shared" si="6"/>
        <v>#N/A</v>
      </c>
      <c r="Z36" s="21" t="e">
        <f t="shared" si="7"/>
        <v>#N/A</v>
      </c>
      <c r="AA36" s="27" t="e">
        <f t="shared" ca="1" si="14"/>
        <v>#N/A</v>
      </c>
      <c r="AB36" s="27" t="b">
        <f t="shared" si="15"/>
        <v>0</v>
      </c>
      <c r="AC36" s="14" t="e">
        <f t="shared" si="8"/>
        <v>#N/A</v>
      </c>
      <c r="AD36" s="14" t="e">
        <f t="shared" si="9"/>
        <v>#N/A</v>
      </c>
      <c r="AE36" s="14">
        <f t="shared" si="10"/>
        <v>8000</v>
      </c>
      <c r="AF36" s="14" t="e">
        <f t="shared" si="11"/>
        <v>#N/A</v>
      </c>
      <c r="AG36" s="14" t="str">
        <f t="shared" ca="1" si="12"/>
        <v/>
      </c>
      <c r="AH36" s="14" t="str">
        <f t="shared" ca="1" si="12"/>
        <v/>
      </c>
      <c r="AI36" s="14" t="str">
        <f t="shared" ca="1" si="12"/>
        <v/>
      </c>
    </row>
    <row r="37" spans="14:35" x14ac:dyDescent="0.5">
      <c r="N37" s="11">
        <v>36</v>
      </c>
      <c r="O37" s="31"/>
      <c r="P37" s="13">
        <f>'CP1 - flat'!P37</f>
        <v>5000</v>
      </c>
      <c r="Q37" s="13">
        <f t="shared" si="3"/>
        <v>0</v>
      </c>
      <c r="U37" s="27" t="str">
        <f>'CP1 - flat'!U37</f>
        <v>H1</v>
      </c>
      <c r="V37" s="11" t="b">
        <f t="shared" ca="1" si="4"/>
        <v>1</v>
      </c>
      <c r="W37" s="47">
        <f t="shared" ca="1" si="5"/>
        <v>6</v>
      </c>
      <c r="Y37" s="49" t="e">
        <f t="shared" si="6"/>
        <v>#N/A</v>
      </c>
      <c r="Z37" s="21" t="e">
        <f t="shared" si="7"/>
        <v>#N/A</v>
      </c>
      <c r="AA37" s="27" t="e">
        <f t="shared" ca="1" si="14"/>
        <v>#N/A</v>
      </c>
      <c r="AB37" s="27" t="b">
        <f t="shared" si="15"/>
        <v>0</v>
      </c>
      <c r="AC37" s="14" t="e">
        <f t="shared" si="8"/>
        <v>#N/A</v>
      </c>
      <c r="AD37" s="14" t="e">
        <f t="shared" si="9"/>
        <v>#N/A</v>
      </c>
      <c r="AE37" s="14">
        <f t="shared" si="10"/>
        <v>8000</v>
      </c>
      <c r="AF37" s="14" t="e">
        <f t="shared" si="11"/>
        <v>#N/A</v>
      </c>
      <c r="AG37" s="14" t="e">
        <f t="shared" ca="1" si="12"/>
        <v>#N/A</v>
      </c>
      <c r="AH37" s="14">
        <f t="shared" ca="1" si="12"/>
        <v>8000</v>
      </c>
      <c r="AI37" s="14" t="e">
        <f t="shared" ca="1" si="12"/>
        <v>#N/A</v>
      </c>
    </row>
    <row r="38" spans="14:35" x14ac:dyDescent="0.5">
      <c r="N38" s="11">
        <v>37</v>
      </c>
      <c r="O38" s="31"/>
      <c r="P38" s="13">
        <f>'CP1 - flat'!P38</f>
        <v>5000</v>
      </c>
      <c r="Q38" s="13">
        <f t="shared" si="3"/>
        <v>0</v>
      </c>
      <c r="U38" s="27" t="str">
        <f>'CP1 - flat'!U38</f>
        <v>H2</v>
      </c>
      <c r="V38" s="11" t="b">
        <f t="shared" ca="1" si="4"/>
        <v>1</v>
      </c>
      <c r="W38" s="47">
        <f t="shared" ca="1" si="5"/>
        <v>7</v>
      </c>
      <c r="Y38" s="49" t="e">
        <f t="shared" si="6"/>
        <v>#N/A</v>
      </c>
      <c r="Z38" s="21" t="e">
        <f t="shared" si="7"/>
        <v>#N/A</v>
      </c>
      <c r="AA38" s="27" t="e">
        <f t="shared" ca="1" si="14"/>
        <v>#N/A</v>
      </c>
      <c r="AB38" s="27" t="b">
        <f t="shared" si="15"/>
        <v>0</v>
      </c>
      <c r="AC38" s="14" t="e">
        <f t="shared" si="8"/>
        <v>#N/A</v>
      </c>
      <c r="AD38" s="14" t="e">
        <f t="shared" si="9"/>
        <v>#N/A</v>
      </c>
      <c r="AE38" s="14">
        <f t="shared" si="10"/>
        <v>8000</v>
      </c>
      <c r="AF38" s="14" t="e">
        <f t="shared" si="11"/>
        <v>#N/A</v>
      </c>
      <c r="AG38" s="14" t="e">
        <f t="shared" ca="1" si="12"/>
        <v>#N/A</v>
      </c>
      <c r="AH38" s="14">
        <f t="shared" ca="1" si="12"/>
        <v>8000</v>
      </c>
      <c r="AI38" s="14" t="e">
        <f t="shared" ca="1" si="12"/>
        <v>#N/A</v>
      </c>
    </row>
    <row r="39" spans="14:35" x14ac:dyDescent="0.5">
      <c r="N39" s="11">
        <v>38</v>
      </c>
      <c r="O39" s="31"/>
      <c r="P39" s="13">
        <f>'CP1 - flat'!P39</f>
        <v>5000</v>
      </c>
      <c r="Q39" s="13">
        <f t="shared" si="3"/>
        <v>0</v>
      </c>
      <c r="U39" s="27" t="str">
        <f>'CP1 - flat'!U39</f>
        <v>H3</v>
      </c>
      <c r="V39" s="11" t="b">
        <f t="shared" ca="1" si="4"/>
        <v>1</v>
      </c>
      <c r="W39" s="47">
        <f t="shared" ca="1" si="5"/>
        <v>8</v>
      </c>
      <c r="Y39" s="49" t="e">
        <f t="shared" si="6"/>
        <v>#N/A</v>
      </c>
      <c r="Z39" s="21" t="e">
        <f t="shared" si="7"/>
        <v>#N/A</v>
      </c>
      <c r="AA39" s="27" t="e">
        <f t="shared" ca="1" si="14"/>
        <v>#N/A</v>
      </c>
      <c r="AB39" s="27" t="b">
        <f t="shared" si="15"/>
        <v>0</v>
      </c>
      <c r="AC39" s="14" t="e">
        <f t="shared" si="8"/>
        <v>#N/A</v>
      </c>
      <c r="AD39" s="14" t="e">
        <f t="shared" si="9"/>
        <v>#N/A</v>
      </c>
      <c r="AE39" s="14">
        <f t="shared" si="10"/>
        <v>8000</v>
      </c>
      <c r="AF39" s="14" t="e">
        <f t="shared" si="11"/>
        <v>#N/A</v>
      </c>
      <c r="AG39" s="14" t="e">
        <f t="shared" ca="1" si="12"/>
        <v>#N/A</v>
      </c>
      <c r="AH39" s="14">
        <f t="shared" ca="1" si="12"/>
        <v>8000</v>
      </c>
      <c r="AI39" s="14" t="e">
        <f t="shared" ca="1" si="12"/>
        <v>#N/A</v>
      </c>
    </row>
    <row r="40" spans="14:35" x14ac:dyDescent="0.5">
      <c r="N40" s="11">
        <v>39</v>
      </c>
      <c r="O40" s="31"/>
      <c r="P40" s="13">
        <f>'CP1 - flat'!P40</f>
        <v>5000</v>
      </c>
      <c r="Q40" s="13">
        <f t="shared" si="3"/>
        <v>0</v>
      </c>
      <c r="U40" s="27" t="str">
        <f>'CP1 - flat'!U40</f>
        <v>H4</v>
      </c>
      <c r="V40" s="11" t="b">
        <f t="shared" ca="1" si="4"/>
        <v>1</v>
      </c>
      <c r="W40" s="47">
        <f t="shared" ca="1" si="5"/>
        <v>9</v>
      </c>
      <c r="Y40" s="49" t="e">
        <f t="shared" si="6"/>
        <v>#N/A</v>
      </c>
      <c r="Z40" s="21" t="e">
        <f t="shared" si="7"/>
        <v>#N/A</v>
      </c>
      <c r="AA40" s="27" t="e">
        <f t="shared" ca="1" si="14"/>
        <v>#N/A</v>
      </c>
      <c r="AB40" s="27" t="b">
        <f t="shared" si="15"/>
        <v>0</v>
      </c>
      <c r="AC40" s="14" t="e">
        <f t="shared" si="8"/>
        <v>#N/A</v>
      </c>
      <c r="AD40" s="14" t="e">
        <f t="shared" si="9"/>
        <v>#N/A</v>
      </c>
      <c r="AE40" s="14">
        <f t="shared" si="10"/>
        <v>8000</v>
      </c>
      <c r="AF40" s="14" t="e">
        <f t="shared" si="11"/>
        <v>#N/A</v>
      </c>
      <c r="AG40" s="14" t="e">
        <f t="shared" ca="1" si="12"/>
        <v>#N/A</v>
      </c>
      <c r="AH40" s="14">
        <f t="shared" ca="1" si="12"/>
        <v>8000</v>
      </c>
      <c r="AI40" s="14" t="e">
        <f t="shared" ca="1" si="12"/>
        <v>#N/A</v>
      </c>
    </row>
    <row r="41" spans="14:35" x14ac:dyDescent="0.5">
      <c r="N41" s="11">
        <v>40</v>
      </c>
      <c r="O41" s="31"/>
      <c r="P41" s="13">
        <f>'CP1 - flat'!P41</f>
        <v>5000</v>
      </c>
      <c r="Q41" s="13">
        <f t="shared" si="3"/>
        <v>0</v>
      </c>
      <c r="U41" s="27" t="str">
        <f>'CP1 - flat'!U41</f>
        <v>H5</v>
      </c>
      <c r="V41" s="11" t="b">
        <f t="shared" ca="1" si="4"/>
        <v>0</v>
      </c>
      <c r="W41" s="47">
        <f t="shared" ca="1" si="5"/>
        <v>0</v>
      </c>
      <c r="Y41" s="49" t="e">
        <f t="shared" si="6"/>
        <v>#N/A</v>
      </c>
      <c r="Z41" s="21" t="e">
        <f t="shared" si="7"/>
        <v>#N/A</v>
      </c>
      <c r="AA41" s="27" t="e">
        <f t="shared" ca="1" si="14"/>
        <v>#N/A</v>
      </c>
      <c r="AB41" s="27" t="b">
        <f t="shared" si="15"/>
        <v>0</v>
      </c>
      <c r="AC41" s="14" t="e">
        <f t="shared" si="8"/>
        <v>#N/A</v>
      </c>
      <c r="AD41" s="14" t="e">
        <f t="shared" si="9"/>
        <v>#N/A</v>
      </c>
      <c r="AE41" s="14">
        <f t="shared" si="10"/>
        <v>8000</v>
      </c>
      <c r="AF41" s="14" t="e">
        <f t="shared" si="11"/>
        <v>#N/A</v>
      </c>
      <c r="AG41" s="14" t="str">
        <f t="shared" ca="1" si="12"/>
        <v/>
      </c>
      <c r="AH41" s="14" t="str">
        <f t="shared" ca="1" si="12"/>
        <v/>
      </c>
      <c r="AI41" s="14" t="str">
        <f t="shared" ca="1" si="12"/>
        <v/>
      </c>
    </row>
    <row r="42" spans="14:35" x14ac:dyDescent="0.5">
      <c r="N42" s="11">
        <v>41</v>
      </c>
      <c r="O42" s="31"/>
      <c r="P42" s="13">
        <f>'CP1 - flat'!P42</f>
        <v>5000</v>
      </c>
      <c r="Q42" s="13">
        <f t="shared" si="3"/>
        <v>0</v>
      </c>
      <c r="U42" s="27" t="str">
        <f>'CP1 - flat'!U42</f>
        <v>I1</v>
      </c>
      <c r="V42" s="11" t="b">
        <f t="shared" ca="1" si="4"/>
        <v>1</v>
      </c>
      <c r="W42" s="47">
        <f t="shared" ca="1" si="5"/>
        <v>1</v>
      </c>
      <c r="Y42" s="49" t="e">
        <f t="shared" si="6"/>
        <v>#N/A</v>
      </c>
      <c r="Z42" s="21" t="e">
        <f t="shared" si="7"/>
        <v>#N/A</v>
      </c>
      <c r="AA42" s="27" t="e">
        <f t="shared" ca="1" si="14"/>
        <v>#N/A</v>
      </c>
      <c r="AB42" s="27" t="b">
        <f t="shared" si="15"/>
        <v>0</v>
      </c>
      <c r="AC42" s="14" t="e">
        <f t="shared" si="8"/>
        <v>#N/A</v>
      </c>
      <c r="AD42" s="14" t="e">
        <f t="shared" si="9"/>
        <v>#N/A</v>
      </c>
      <c r="AE42" s="14">
        <f t="shared" si="10"/>
        <v>8000</v>
      </c>
      <c r="AF42" s="14" t="e">
        <f t="shared" si="11"/>
        <v>#N/A</v>
      </c>
      <c r="AG42" s="14" t="e">
        <f t="shared" ca="1" si="12"/>
        <v>#N/A</v>
      </c>
      <c r="AH42" s="14">
        <f t="shared" ca="1" si="12"/>
        <v>8000</v>
      </c>
      <c r="AI42" s="14" t="e">
        <f t="shared" ca="1" si="12"/>
        <v>#N/A</v>
      </c>
    </row>
    <row r="43" spans="14:35" x14ac:dyDescent="0.5">
      <c r="N43" s="11">
        <v>42</v>
      </c>
      <c r="O43" s="31"/>
      <c r="P43" s="13">
        <f>'CP1 - flat'!P43</f>
        <v>5000</v>
      </c>
      <c r="Q43" s="13">
        <f t="shared" si="3"/>
        <v>0</v>
      </c>
      <c r="U43" s="27" t="str">
        <f>'CP1 - flat'!U43</f>
        <v>I2</v>
      </c>
      <c r="V43" s="11" t="b">
        <f t="shared" ca="1" si="4"/>
        <v>1</v>
      </c>
      <c r="W43" s="47">
        <f t="shared" ca="1" si="5"/>
        <v>2</v>
      </c>
      <c r="Y43" s="49" t="e">
        <f t="shared" si="6"/>
        <v>#N/A</v>
      </c>
      <c r="Z43" s="21" t="e">
        <f t="shared" si="7"/>
        <v>#N/A</v>
      </c>
      <c r="AA43" s="27" t="e">
        <f t="shared" ca="1" si="14"/>
        <v>#N/A</v>
      </c>
      <c r="AB43" s="27" t="b">
        <f t="shared" si="15"/>
        <v>0</v>
      </c>
      <c r="AC43" s="14" t="e">
        <f t="shared" si="8"/>
        <v>#N/A</v>
      </c>
      <c r="AD43" s="14" t="e">
        <f t="shared" si="9"/>
        <v>#N/A</v>
      </c>
      <c r="AE43" s="14">
        <f t="shared" si="10"/>
        <v>8000</v>
      </c>
      <c r="AF43" s="14" t="e">
        <f t="shared" si="11"/>
        <v>#N/A</v>
      </c>
      <c r="AG43" s="14" t="e">
        <f t="shared" ca="1" si="12"/>
        <v>#N/A</v>
      </c>
      <c r="AH43" s="14">
        <f t="shared" ca="1" si="12"/>
        <v>8000</v>
      </c>
      <c r="AI43" s="14" t="e">
        <f t="shared" ca="1" si="12"/>
        <v>#N/A</v>
      </c>
    </row>
    <row r="44" spans="14:35" x14ac:dyDescent="0.5">
      <c r="N44" s="11">
        <v>43</v>
      </c>
      <c r="O44" s="31"/>
      <c r="P44" s="13">
        <f>'CP1 - flat'!P44</f>
        <v>5000</v>
      </c>
      <c r="Q44" s="13">
        <f t="shared" si="3"/>
        <v>0</v>
      </c>
      <c r="U44" s="27" t="str">
        <f>'CP1 - flat'!U44</f>
        <v>I3</v>
      </c>
      <c r="V44" s="11" t="b">
        <f t="shared" ca="1" si="4"/>
        <v>1</v>
      </c>
      <c r="W44" s="47">
        <f t="shared" ca="1" si="5"/>
        <v>3</v>
      </c>
      <c r="Y44" s="49" t="e">
        <f t="shared" si="6"/>
        <v>#N/A</v>
      </c>
      <c r="Z44" s="21" t="e">
        <f t="shared" si="7"/>
        <v>#N/A</v>
      </c>
      <c r="AA44" s="27" t="e">
        <f t="shared" ca="1" si="14"/>
        <v>#N/A</v>
      </c>
      <c r="AB44" s="27" t="b">
        <f t="shared" si="15"/>
        <v>0</v>
      </c>
      <c r="AC44" s="14" t="e">
        <f t="shared" si="8"/>
        <v>#N/A</v>
      </c>
      <c r="AD44" s="14" t="e">
        <f t="shared" si="9"/>
        <v>#N/A</v>
      </c>
      <c r="AE44" s="14">
        <f t="shared" si="10"/>
        <v>8000</v>
      </c>
      <c r="AF44" s="14" t="e">
        <f t="shared" si="11"/>
        <v>#N/A</v>
      </c>
      <c r="AG44" s="14" t="e">
        <f t="shared" ca="1" si="12"/>
        <v>#N/A</v>
      </c>
      <c r="AH44" s="14">
        <f t="shared" ca="1" si="12"/>
        <v>8000</v>
      </c>
      <c r="AI44" s="14" t="e">
        <f t="shared" ca="1" si="12"/>
        <v>#N/A</v>
      </c>
    </row>
    <row r="45" spans="14:35" x14ac:dyDescent="0.5">
      <c r="N45" s="11">
        <v>44</v>
      </c>
      <c r="O45" s="31"/>
      <c r="P45" s="13">
        <f>'CP1 - flat'!P45</f>
        <v>5000</v>
      </c>
      <c r="Q45" s="13">
        <f t="shared" si="3"/>
        <v>0</v>
      </c>
      <c r="U45" s="27" t="str">
        <f>'CP1 - flat'!U45</f>
        <v>I4</v>
      </c>
      <c r="V45" s="11" t="b">
        <f t="shared" ca="1" si="4"/>
        <v>1</v>
      </c>
      <c r="W45" s="47">
        <f t="shared" ca="1" si="5"/>
        <v>4</v>
      </c>
      <c r="Y45" s="49" t="e">
        <f t="shared" si="6"/>
        <v>#N/A</v>
      </c>
      <c r="Z45" s="21" t="e">
        <f t="shared" si="7"/>
        <v>#N/A</v>
      </c>
      <c r="AA45" s="27" t="e">
        <f t="shared" ca="1" si="14"/>
        <v>#N/A</v>
      </c>
      <c r="AB45" s="27" t="b">
        <f t="shared" si="15"/>
        <v>0</v>
      </c>
      <c r="AC45" s="14" t="e">
        <f t="shared" si="8"/>
        <v>#N/A</v>
      </c>
      <c r="AD45" s="14" t="e">
        <f t="shared" si="9"/>
        <v>#N/A</v>
      </c>
      <c r="AE45" s="14">
        <f t="shared" si="10"/>
        <v>8000</v>
      </c>
      <c r="AF45" s="14" t="e">
        <f t="shared" si="11"/>
        <v>#N/A</v>
      </c>
      <c r="AG45" s="14" t="e">
        <f t="shared" ca="1" si="12"/>
        <v>#N/A</v>
      </c>
      <c r="AH45" s="14">
        <f t="shared" ca="1" si="12"/>
        <v>8000</v>
      </c>
      <c r="AI45" s="14" t="e">
        <f t="shared" ca="1" si="12"/>
        <v>#N/A</v>
      </c>
    </row>
    <row r="46" spans="14:35" x14ac:dyDescent="0.5">
      <c r="N46" s="11">
        <v>45</v>
      </c>
      <c r="O46" s="31"/>
      <c r="P46" s="13">
        <f>'CP1 - flat'!P46</f>
        <v>5000</v>
      </c>
      <c r="Q46" s="13">
        <f t="shared" si="3"/>
        <v>0</v>
      </c>
      <c r="U46" s="27" t="str">
        <f>'CP1 - flat'!U46</f>
        <v>I5</v>
      </c>
      <c r="V46" s="11" t="b">
        <f t="shared" ca="1" si="4"/>
        <v>0</v>
      </c>
      <c r="W46" s="47">
        <f t="shared" ca="1" si="5"/>
        <v>0</v>
      </c>
      <c r="Y46" s="49" t="e">
        <f t="shared" si="6"/>
        <v>#N/A</v>
      </c>
      <c r="Z46" s="21" t="e">
        <f t="shared" si="7"/>
        <v>#N/A</v>
      </c>
      <c r="AA46" s="27" t="e">
        <f t="shared" ca="1" si="14"/>
        <v>#N/A</v>
      </c>
      <c r="AB46" s="27" t="b">
        <f t="shared" si="15"/>
        <v>0</v>
      </c>
      <c r="AC46" s="14" t="e">
        <f t="shared" si="8"/>
        <v>#N/A</v>
      </c>
      <c r="AD46" s="14" t="e">
        <f t="shared" si="9"/>
        <v>#N/A</v>
      </c>
      <c r="AE46" s="14">
        <f t="shared" si="10"/>
        <v>8000</v>
      </c>
      <c r="AF46" s="14" t="e">
        <f t="shared" si="11"/>
        <v>#N/A</v>
      </c>
      <c r="AG46" s="14" t="str">
        <f t="shared" ca="1" si="12"/>
        <v/>
      </c>
      <c r="AH46" s="14" t="str">
        <f t="shared" ca="1" si="12"/>
        <v/>
      </c>
      <c r="AI46" s="14" t="str">
        <f t="shared" ca="1" si="12"/>
        <v/>
      </c>
    </row>
    <row r="47" spans="14:35" x14ac:dyDescent="0.5">
      <c r="N47" s="11">
        <v>46</v>
      </c>
      <c r="O47" s="31"/>
      <c r="P47" s="13">
        <f>'CP1 - flat'!P47</f>
        <v>5000</v>
      </c>
      <c r="Q47" s="13">
        <f t="shared" si="3"/>
        <v>0</v>
      </c>
      <c r="U47" s="27" t="str">
        <f>'CP1 - flat'!U47</f>
        <v>J1</v>
      </c>
      <c r="V47" s="11" t="b">
        <f t="shared" ca="1" si="4"/>
        <v>1</v>
      </c>
      <c r="W47" s="47">
        <f t="shared" ca="1" si="5"/>
        <v>6</v>
      </c>
      <c r="Y47" s="49" t="e">
        <f t="shared" si="6"/>
        <v>#N/A</v>
      </c>
      <c r="Z47" s="21" t="e">
        <f t="shared" si="7"/>
        <v>#N/A</v>
      </c>
      <c r="AA47" s="27" t="e">
        <f t="shared" ca="1" si="14"/>
        <v>#N/A</v>
      </c>
      <c r="AB47" s="27" t="b">
        <f t="shared" si="15"/>
        <v>0</v>
      </c>
      <c r="AC47" s="14" t="e">
        <f t="shared" si="8"/>
        <v>#N/A</v>
      </c>
      <c r="AD47" s="14" t="e">
        <f t="shared" si="9"/>
        <v>#N/A</v>
      </c>
      <c r="AE47" s="14">
        <f t="shared" si="10"/>
        <v>8000</v>
      </c>
      <c r="AF47" s="14" t="e">
        <f t="shared" si="11"/>
        <v>#N/A</v>
      </c>
      <c r="AG47" s="14" t="e">
        <f t="shared" ca="1" si="12"/>
        <v>#N/A</v>
      </c>
      <c r="AH47" s="14">
        <f t="shared" ca="1" si="12"/>
        <v>8000</v>
      </c>
      <c r="AI47" s="14" t="e">
        <f t="shared" ca="1" si="12"/>
        <v>#N/A</v>
      </c>
    </row>
    <row r="48" spans="14:35" x14ac:dyDescent="0.5">
      <c r="N48" s="11">
        <v>47</v>
      </c>
      <c r="O48" s="31"/>
      <c r="P48" s="13">
        <f>'CP1 - flat'!P48</f>
        <v>5000</v>
      </c>
      <c r="Q48" s="13">
        <f t="shared" si="3"/>
        <v>0</v>
      </c>
      <c r="U48" s="27" t="str">
        <f>'CP1 - flat'!U48</f>
        <v>J2</v>
      </c>
      <c r="V48" s="11" t="b">
        <f t="shared" ca="1" si="4"/>
        <v>1</v>
      </c>
      <c r="W48" s="47">
        <f t="shared" ca="1" si="5"/>
        <v>7</v>
      </c>
      <c r="Y48" s="49" t="e">
        <f t="shared" si="6"/>
        <v>#N/A</v>
      </c>
      <c r="Z48" s="21" t="e">
        <f t="shared" si="7"/>
        <v>#N/A</v>
      </c>
      <c r="AA48" s="27" t="e">
        <f t="shared" ca="1" si="14"/>
        <v>#N/A</v>
      </c>
      <c r="AB48" s="27" t="b">
        <f t="shared" si="15"/>
        <v>0</v>
      </c>
      <c r="AC48" s="14" t="e">
        <f t="shared" si="8"/>
        <v>#N/A</v>
      </c>
      <c r="AD48" s="14" t="e">
        <f t="shared" si="9"/>
        <v>#N/A</v>
      </c>
      <c r="AE48" s="14">
        <f t="shared" si="10"/>
        <v>8000</v>
      </c>
      <c r="AF48" s="14" t="e">
        <f t="shared" si="11"/>
        <v>#N/A</v>
      </c>
      <c r="AG48" s="14" t="e">
        <f t="shared" ca="1" si="12"/>
        <v>#N/A</v>
      </c>
      <c r="AH48" s="14">
        <f t="shared" ca="1" si="12"/>
        <v>8000</v>
      </c>
      <c r="AI48" s="14" t="e">
        <f t="shared" ca="1" si="12"/>
        <v>#N/A</v>
      </c>
    </row>
    <row r="49" spans="14:35" x14ac:dyDescent="0.5">
      <c r="N49" s="11">
        <v>48</v>
      </c>
      <c r="O49" s="31"/>
      <c r="P49" s="13">
        <f>'CP1 - flat'!P49</f>
        <v>5000</v>
      </c>
      <c r="Q49" s="13">
        <f t="shared" si="3"/>
        <v>0</v>
      </c>
      <c r="U49" s="27" t="str">
        <f>'CP1 - flat'!U49</f>
        <v>J3</v>
      </c>
      <c r="V49" s="11" t="b">
        <f t="shared" ca="1" si="4"/>
        <v>1</v>
      </c>
      <c r="W49" s="47">
        <f t="shared" ca="1" si="5"/>
        <v>8</v>
      </c>
      <c r="Y49" s="49" t="e">
        <f t="shared" si="6"/>
        <v>#N/A</v>
      </c>
      <c r="Z49" s="21" t="e">
        <f t="shared" si="7"/>
        <v>#N/A</v>
      </c>
      <c r="AA49" s="27" t="e">
        <f t="shared" ca="1" si="14"/>
        <v>#N/A</v>
      </c>
      <c r="AB49" s="27" t="b">
        <f t="shared" si="15"/>
        <v>0</v>
      </c>
      <c r="AC49" s="14" t="e">
        <f t="shared" si="8"/>
        <v>#N/A</v>
      </c>
      <c r="AD49" s="14" t="e">
        <f t="shared" si="9"/>
        <v>#N/A</v>
      </c>
      <c r="AE49" s="14">
        <f t="shared" si="10"/>
        <v>8000</v>
      </c>
      <c r="AF49" s="14" t="e">
        <f t="shared" si="11"/>
        <v>#N/A</v>
      </c>
      <c r="AG49" s="14" t="e">
        <f t="shared" ca="1" si="12"/>
        <v>#N/A</v>
      </c>
      <c r="AH49" s="14">
        <f t="shared" ca="1" si="12"/>
        <v>8000</v>
      </c>
      <c r="AI49" s="14" t="e">
        <f t="shared" ca="1" si="12"/>
        <v>#N/A</v>
      </c>
    </row>
    <row r="50" spans="14:35" x14ac:dyDescent="0.5">
      <c r="N50" s="11">
        <v>49</v>
      </c>
      <c r="O50" s="31"/>
      <c r="P50" s="13">
        <f>'CP1 - flat'!P50</f>
        <v>5000</v>
      </c>
      <c r="Q50" s="13">
        <f t="shared" si="3"/>
        <v>0</v>
      </c>
      <c r="U50" s="27" t="str">
        <f>'CP1 - flat'!U50</f>
        <v>J4</v>
      </c>
      <c r="V50" s="11" t="b">
        <f t="shared" ca="1" si="4"/>
        <v>1</v>
      </c>
      <c r="W50" s="47">
        <f t="shared" ca="1" si="5"/>
        <v>9</v>
      </c>
      <c r="Y50" s="49" t="e">
        <f t="shared" si="6"/>
        <v>#N/A</v>
      </c>
      <c r="Z50" s="21" t="e">
        <f t="shared" si="7"/>
        <v>#N/A</v>
      </c>
      <c r="AA50" s="27" t="e">
        <f t="shared" ca="1" si="14"/>
        <v>#N/A</v>
      </c>
      <c r="AB50" s="27" t="b">
        <f t="shared" si="15"/>
        <v>0</v>
      </c>
      <c r="AC50" s="14" t="e">
        <f t="shared" si="8"/>
        <v>#N/A</v>
      </c>
      <c r="AD50" s="14" t="e">
        <f t="shared" si="9"/>
        <v>#N/A</v>
      </c>
      <c r="AE50" s="14">
        <f t="shared" si="10"/>
        <v>8000</v>
      </c>
      <c r="AF50" s="14" t="e">
        <f t="shared" si="11"/>
        <v>#N/A</v>
      </c>
      <c r="AG50" s="14" t="e">
        <f t="shared" ca="1" si="12"/>
        <v>#N/A</v>
      </c>
      <c r="AH50" s="14">
        <f t="shared" ca="1" si="12"/>
        <v>8000</v>
      </c>
      <c r="AI50" s="14" t="e">
        <f t="shared" ca="1" si="12"/>
        <v>#N/A</v>
      </c>
    </row>
    <row r="51" spans="14:35" x14ac:dyDescent="0.5">
      <c r="N51" s="11">
        <v>50</v>
      </c>
      <c r="O51" s="31"/>
      <c r="P51" s="13">
        <f>'CP1 - flat'!P51</f>
        <v>5000</v>
      </c>
      <c r="Q51" s="13">
        <f t="shared" si="3"/>
        <v>0</v>
      </c>
      <c r="U51" s="27" t="str">
        <f>'CP1 - flat'!U51</f>
        <v>J5</v>
      </c>
      <c r="V51" s="11" t="b">
        <f t="shared" ca="1" si="4"/>
        <v>0</v>
      </c>
      <c r="W51" s="47">
        <f t="shared" ca="1" si="5"/>
        <v>0</v>
      </c>
      <c r="Y51" s="49" t="e">
        <f t="shared" si="6"/>
        <v>#N/A</v>
      </c>
      <c r="Z51" s="21" t="e">
        <f t="shared" si="7"/>
        <v>#N/A</v>
      </c>
      <c r="AA51" s="27" t="e">
        <f t="shared" ca="1" si="14"/>
        <v>#N/A</v>
      </c>
      <c r="AB51" s="27" t="b">
        <f t="shared" si="15"/>
        <v>0</v>
      </c>
      <c r="AC51" s="14" t="e">
        <f t="shared" si="8"/>
        <v>#N/A</v>
      </c>
      <c r="AD51" s="14" t="e">
        <f t="shared" si="9"/>
        <v>#N/A</v>
      </c>
      <c r="AE51" s="14">
        <f t="shared" si="10"/>
        <v>8000</v>
      </c>
      <c r="AF51" s="14" t="e">
        <f t="shared" si="11"/>
        <v>#N/A</v>
      </c>
      <c r="AG51" s="14" t="str">
        <f t="shared" ca="1" si="12"/>
        <v/>
      </c>
      <c r="AH51" s="14" t="str">
        <f t="shared" ca="1" si="12"/>
        <v/>
      </c>
      <c r="AI51" s="14" t="str">
        <f t="shared" ca="1" si="12"/>
        <v/>
      </c>
    </row>
    <row r="52" spans="14:35" x14ac:dyDescent="0.5">
      <c r="N52" s="11">
        <v>51</v>
      </c>
      <c r="O52" s="31"/>
      <c r="P52" s="13">
        <f>'CP1 - flat'!P52</f>
        <v>5000</v>
      </c>
      <c r="Q52" s="13">
        <f t="shared" si="3"/>
        <v>0</v>
      </c>
      <c r="U52" s="27" t="str">
        <f>'CP1 - flat'!U52</f>
        <v>K1</v>
      </c>
      <c r="V52" s="11" t="b">
        <f t="shared" ca="1" si="4"/>
        <v>1</v>
      </c>
      <c r="W52" s="47">
        <f t="shared" ca="1" si="5"/>
        <v>1</v>
      </c>
      <c r="Y52" s="49" t="e">
        <f t="shared" si="6"/>
        <v>#N/A</v>
      </c>
      <c r="Z52" s="21" t="e">
        <f t="shared" si="7"/>
        <v>#N/A</v>
      </c>
      <c r="AA52" s="27" t="e">
        <f t="shared" ca="1" si="14"/>
        <v>#N/A</v>
      </c>
      <c r="AB52" s="27" t="b">
        <f t="shared" si="15"/>
        <v>0</v>
      </c>
      <c r="AC52" s="14" t="e">
        <f t="shared" si="8"/>
        <v>#N/A</v>
      </c>
      <c r="AD52" s="14" t="e">
        <f t="shared" si="9"/>
        <v>#N/A</v>
      </c>
      <c r="AE52" s="14">
        <f t="shared" si="10"/>
        <v>8000</v>
      </c>
      <c r="AF52" s="14" t="e">
        <f t="shared" si="11"/>
        <v>#N/A</v>
      </c>
      <c r="AG52" s="14" t="e">
        <f t="shared" ca="1" si="12"/>
        <v>#N/A</v>
      </c>
      <c r="AH52" s="14">
        <f t="shared" ca="1" si="12"/>
        <v>8000</v>
      </c>
      <c r="AI52" s="14" t="e">
        <f t="shared" ca="1" si="12"/>
        <v>#N/A</v>
      </c>
    </row>
    <row r="53" spans="14:35" x14ac:dyDescent="0.5">
      <c r="N53" s="11">
        <v>52</v>
      </c>
      <c r="O53" s="31"/>
      <c r="P53" s="13">
        <f>'CP1 - flat'!P53</f>
        <v>5000</v>
      </c>
      <c r="Q53" s="13">
        <f t="shared" si="3"/>
        <v>0</v>
      </c>
      <c r="U53" s="27" t="str">
        <f>'CP1 - flat'!U53</f>
        <v>K2</v>
      </c>
      <c r="V53" s="11" t="b">
        <f t="shared" ca="1" si="4"/>
        <v>1</v>
      </c>
      <c r="W53" s="47">
        <f t="shared" ca="1" si="5"/>
        <v>2</v>
      </c>
      <c r="Y53" s="49" t="e">
        <f t="shared" si="6"/>
        <v>#N/A</v>
      </c>
      <c r="Z53" s="21" t="e">
        <f t="shared" si="7"/>
        <v>#N/A</v>
      </c>
      <c r="AA53" s="27" t="e">
        <f t="shared" ca="1" si="14"/>
        <v>#N/A</v>
      </c>
      <c r="AB53" s="27" t="b">
        <f t="shared" si="15"/>
        <v>0</v>
      </c>
      <c r="AC53" s="14" t="e">
        <f t="shared" si="8"/>
        <v>#N/A</v>
      </c>
      <c r="AD53" s="14" t="e">
        <f t="shared" si="9"/>
        <v>#N/A</v>
      </c>
      <c r="AE53" s="14">
        <f t="shared" si="10"/>
        <v>8000</v>
      </c>
      <c r="AF53" s="14" t="e">
        <f t="shared" si="11"/>
        <v>#N/A</v>
      </c>
      <c r="AG53" s="14" t="e">
        <f t="shared" ca="1" si="12"/>
        <v>#N/A</v>
      </c>
      <c r="AH53" s="14">
        <f t="shared" ca="1" si="12"/>
        <v>8000</v>
      </c>
      <c r="AI53" s="14" t="e">
        <f t="shared" ca="1" si="12"/>
        <v>#N/A</v>
      </c>
    </row>
    <row r="54" spans="14:35" x14ac:dyDescent="0.5">
      <c r="N54" s="11">
        <v>53</v>
      </c>
      <c r="O54" s="31"/>
      <c r="P54" s="13">
        <f>'CP1 - flat'!P54</f>
        <v>5000</v>
      </c>
      <c r="Q54" s="13">
        <f t="shared" si="3"/>
        <v>0</v>
      </c>
      <c r="U54" s="27" t="str">
        <f>'CP1 - flat'!U54</f>
        <v>K3</v>
      </c>
      <c r="V54" s="11" t="b">
        <f t="shared" ca="1" si="4"/>
        <v>1</v>
      </c>
      <c r="W54" s="47">
        <f t="shared" ca="1" si="5"/>
        <v>3</v>
      </c>
      <c r="Y54" s="49" t="e">
        <f t="shared" si="6"/>
        <v>#N/A</v>
      </c>
      <c r="Z54" s="21" t="e">
        <f t="shared" si="7"/>
        <v>#N/A</v>
      </c>
      <c r="AA54" s="27" t="e">
        <f t="shared" ca="1" si="14"/>
        <v>#N/A</v>
      </c>
      <c r="AB54" s="27" t="b">
        <f t="shared" si="15"/>
        <v>0</v>
      </c>
      <c r="AC54" s="14" t="e">
        <f t="shared" si="8"/>
        <v>#N/A</v>
      </c>
      <c r="AD54" s="14" t="e">
        <f t="shared" si="9"/>
        <v>#N/A</v>
      </c>
      <c r="AE54" s="14">
        <f t="shared" si="10"/>
        <v>8000</v>
      </c>
      <c r="AF54" s="14" t="e">
        <f t="shared" si="11"/>
        <v>#N/A</v>
      </c>
      <c r="AG54" s="14" t="e">
        <f t="shared" ca="1" si="12"/>
        <v>#N/A</v>
      </c>
      <c r="AH54" s="14">
        <f t="shared" ca="1" si="12"/>
        <v>8000</v>
      </c>
      <c r="AI54" s="14" t="e">
        <f t="shared" ca="1" si="12"/>
        <v>#N/A</v>
      </c>
    </row>
    <row r="55" spans="14:35" x14ac:dyDescent="0.5">
      <c r="N55" s="11">
        <v>54</v>
      </c>
      <c r="O55" s="31"/>
      <c r="P55" s="13">
        <f>'CP1 - flat'!P55</f>
        <v>5000</v>
      </c>
      <c r="Q55" s="13">
        <f t="shared" si="3"/>
        <v>0</v>
      </c>
      <c r="U55" s="27" t="str">
        <f>'CP1 - flat'!U55</f>
        <v>K4</v>
      </c>
      <c r="V55" s="11" t="b">
        <f t="shared" ca="1" si="4"/>
        <v>1</v>
      </c>
      <c r="W55" s="47">
        <f t="shared" ca="1" si="5"/>
        <v>4</v>
      </c>
      <c r="Y55" s="49" t="e">
        <f t="shared" si="6"/>
        <v>#N/A</v>
      </c>
      <c r="Z55" s="21" t="e">
        <f t="shared" si="7"/>
        <v>#N/A</v>
      </c>
      <c r="AA55" s="27" t="e">
        <f t="shared" ca="1" si="14"/>
        <v>#N/A</v>
      </c>
      <c r="AB55" s="27" t="b">
        <f t="shared" si="15"/>
        <v>0</v>
      </c>
      <c r="AC55" s="14" t="e">
        <f t="shared" si="8"/>
        <v>#N/A</v>
      </c>
      <c r="AD55" s="14" t="e">
        <f t="shared" si="9"/>
        <v>#N/A</v>
      </c>
      <c r="AE55" s="14">
        <f t="shared" si="10"/>
        <v>8000</v>
      </c>
      <c r="AF55" s="14" t="e">
        <f t="shared" si="11"/>
        <v>#N/A</v>
      </c>
      <c r="AG55" s="14" t="e">
        <f t="shared" ca="1" si="12"/>
        <v>#N/A</v>
      </c>
      <c r="AH55" s="14">
        <f t="shared" ca="1" si="12"/>
        <v>8000</v>
      </c>
      <c r="AI55" s="14" t="e">
        <f t="shared" ca="1" si="12"/>
        <v>#N/A</v>
      </c>
    </row>
    <row r="56" spans="14:35" x14ac:dyDescent="0.5">
      <c r="N56" s="11">
        <v>55</v>
      </c>
      <c r="O56" s="31"/>
      <c r="P56" s="13">
        <f>'CP1 - flat'!P56</f>
        <v>5000</v>
      </c>
      <c r="Q56" s="13">
        <f t="shared" si="3"/>
        <v>0</v>
      </c>
      <c r="U56" s="27" t="str">
        <f>'CP1 - flat'!U56</f>
        <v>K5</v>
      </c>
      <c r="V56" s="11" t="b">
        <f t="shared" ca="1" si="4"/>
        <v>0</v>
      </c>
      <c r="W56" s="47">
        <f t="shared" ca="1" si="5"/>
        <v>0</v>
      </c>
      <c r="Y56" s="49" t="e">
        <f t="shared" si="6"/>
        <v>#N/A</v>
      </c>
      <c r="Z56" s="21" t="e">
        <f t="shared" si="7"/>
        <v>#N/A</v>
      </c>
      <c r="AA56" s="27" t="e">
        <f t="shared" ca="1" si="14"/>
        <v>#N/A</v>
      </c>
      <c r="AB56" s="27" t="b">
        <f t="shared" si="15"/>
        <v>0</v>
      </c>
      <c r="AC56" s="14" t="e">
        <f t="shared" si="8"/>
        <v>#N/A</v>
      </c>
      <c r="AD56" s="14" t="e">
        <f t="shared" si="9"/>
        <v>#N/A</v>
      </c>
      <c r="AE56" s="14">
        <f t="shared" si="10"/>
        <v>8000</v>
      </c>
      <c r="AF56" s="14" t="e">
        <f t="shared" si="11"/>
        <v>#N/A</v>
      </c>
      <c r="AG56" s="14" t="str">
        <f t="shared" ca="1" si="12"/>
        <v/>
      </c>
      <c r="AH56" s="14" t="str">
        <f t="shared" ca="1" si="12"/>
        <v/>
      </c>
      <c r="AI56" s="14" t="str">
        <f t="shared" ca="1" si="12"/>
        <v/>
      </c>
    </row>
    <row r="57" spans="14:35" x14ac:dyDescent="0.5">
      <c r="N57" s="11">
        <v>56</v>
      </c>
      <c r="O57" s="31"/>
      <c r="P57" s="13">
        <f>'CP1 - flat'!P57</f>
        <v>5000</v>
      </c>
      <c r="Q57" s="13">
        <f t="shared" si="3"/>
        <v>0</v>
      </c>
      <c r="U57" s="27" t="str">
        <f>'CP1 - flat'!U57</f>
        <v>L1</v>
      </c>
      <c r="V57" s="11" t="b">
        <f t="shared" ca="1" si="4"/>
        <v>0</v>
      </c>
      <c r="W57" s="47">
        <f t="shared" ca="1" si="5"/>
        <v>0</v>
      </c>
      <c r="Y57" s="49" t="e">
        <f t="shared" si="6"/>
        <v>#N/A</v>
      </c>
      <c r="Z57" s="21" t="e">
        <f t="shared" si="7"/>
        <v>#N/A</v>
      </c>
      <c r="AA57" s="27" t="e">
        <f t="shared" ca="1" si="14"/>
        <v>#N/A</v>
      </c>
      <c r="AB57" s="27" t="b">
        <f t="shared" si="15"/>
        <v>0</v>
      </c>
      <c r="AC57" s="14" t="e">
        <f t="shared" si="8"/>
        <v>#N/A</v>
      </c>
      <c r="AD57" s="14" t="e">
        <f t="shared" si="9"/>
        <v>#N/A</v>
      </c>
      <c r="AE57" s="14">
        <f t="shared" si="10"/>
        <v>8000</v>
      </c>
      <c r="AF57" s="14" t="e">
        <f t="shared" si="11"/>
        <v>#N/A</v>
      </c>
      <c r="AG57" s="14" t="str">
        <f t="shared" ca="1" si="12"/>
        <v/>
      </c>
      <c r="AH57" s="14" t="str">
        <f t="shared" ca="1" si="12"/>
        <v/>
      </c>
      <c r="AI57" s="14" t="str">
        <f t="shared" ca="1" si="12"/>
        <v/>
      </c>
    </row>
    <row r="58" spans="14:35" x14ac:dyDescent="0.5">
      <c r="N58" s="11">
        <v>57</v>
      </c>
      <c r="O58" s="31"/>
      <c r="P58" s="13">
        <f>'CP1 - flat'!P58</f>
        <v>5000</v>
      </c>
      <c r="Q58" s="13">
        <f t="shared" si="3"/>
        <v>0</v>
      </c>
      <c r="U58" s="27" t="str">
        <f>'CP1 - flat'!U58</f>
        <v>L2</v>
      </c>
      <c r="V58" s="11" t="b">
        <f t="shared" ca="1" si="4"/>
        <v>0</v>
      </c>
      <c r="W58" s="47">
        <f t="shared" ca="1" si="5"/>
        <v>0</v>
      </c>
      <c r="Y58" s="49" t="e">
        <f t="shared" si="6"/>
        <v>#N/A</v>
      </c>
      <c r="Z58" s="21" t="e">
        <f t="shared" si="7"/>
        <v>#N/A</v>
      </c>
      <c r="AA58" s="27" t="e">
        <f t="shared" ca="1" si="14"/>
        <v>#N/A</v>
      </c>
      <c r="AB58" s="27" t="b">
        <f t="shared" si="15"/>
        <v>0</v>
      </c>
      <c r="AC58" s="14" t="e">
        <f t="shared" si="8"/>
        <v>#N/A</v>
      </c>
      <c r="AD58" s="14" t="e">
        <f t="shared" si="9"/>
        <v>#N/A</v>
      </c>
      <c r="AE58" s="14">
        <f t="shared" si="10"/>
        <v>8000</v>
      </c>
      <c r="AF58" s="14" t="e">
        <f t="shared" si="11"/>
        <v>#N/A</v>
      </c>
      <c r="AG58" s="14" t="str">
        <f t="shared" ca="1" si="12"/>
        <v/>
      </c>
      <c r="AH58" s="14" t="str">
        <f t="shared" ca="1" si="12"/>
        <v/>
      </c>
      <c r="AI58" s="14" t="str">
        <f t="shared" ca="1" si="12"/>
        <v/>
      </c>
    </row>
    <row r="59" spans="14:35" x14ac:dyDescent="0.5">
      <c r="N59" s="11">
        <v>58</v>
      </c>
      <c r="O59" s="31"/>
      <c r="P59" s="13">
        <f>'CP1 - flat'!P59</f>
        <v>5000</v>
      </c>
      <c r="Q59" s="13">
        <f t="shared" si="3"/>
        <v>0</v>
      </c>
      <c r="U59" s="27" t="str">
        <f>'CP1 - flat'!U59</f>
        <v>L3</v>
      </c>
      <c r="V59" s="11" t="b">
        <f t="shared" ca="1" si="4"/>
        <v>0</v>
      </c>
      <c r="W59" s="47">
        <f t="shared" ca="1" si="5"/>
        <v>0</v>
      </c>
      <c r="Y59" s="49" t="e">
        <f t="shared" si="6"/>
        <v>#N/A</v>
      </c>
      <c r="Z59" s="21" t="e">
        <f t="shared" si="7"/>
        <v>#N/A</v>
      </c>
      <c r="AA59" s="27" t="e">
        <f t="shared" ca="1" si="14"/>
        <v>#N/A</v>
      </c>
      <c r="AB59" s="27" t="b">
        <f t="shared" si="15"/>
        <v>0</v>
      </c>
      <c r="AC59" s="14" t="e">
        <f t="shared" si="8"/>
        <v>#N/A</v>
      </c>
      <c r="AD59" s="14" t="e">
        <f t="shared" si="9"/>
        <v>#N/A</v>
      </c>
      <c r="AE59" s="14">
        <f t="shared" si="10"/>
        <v>8000</v>
      </c>
      <c r="AF59" s="14" t="e">
        <f t="shared" si="11"/>
        <v>#N/A</v>
      </c>
      <c r="AG59" s="14" t="str">
        <f t="shared" ca="1" si="12"/>
        <v/>
      </c>
      <c r="AH59" s="14" t="str">
        <f t="shared" ca="1" si="12"/>
        <v/>
      </c>
      <c r="AI59" s="14" t="str">
        <f t="shared" ca="1" si="12"/>
        <v/>
      </c>
    </row>
    <row r="60" spans="14:35" x14ac:dyDescent="0.5">
      <c r="N60" s="11">
        <v>59</v>
      </c>
      <c r="O60" s="31"/>
      <c r="P60" s="13">
        <f>'CP1 - flat'!P60</f>
        <v>5000</v>
      </c>
      <c r="Q60" s="13">
        <f t="shared" si="3"/>
        <v>0</v>
      </c>
      <c r="U60" s="27" t="str">
        <f>'CP1 - flat'!U60</f>
        <v>L4</v>
      </c>
      <c r="V60" s="11" t="b">
        <f t="shared" ca="1" si="4"/>
        <v>0</v>
      </c>
      <c r="W60" s="47">
        <f t="shared" ca="1" si="5"/>
        <v>0</v>
      </c>
      <c r="Y60" s="49" t="e">
        <f t="shared" si="6"/>
        <v>#N/A</v>
      </c>
      <c r="Z60" s="21" t="e">
        <f t="shared" si="7"/>
        <v>#N/A</v>
      </c>
      <c r="AA60" s="27" t="e">
        <f t="shared" ca="1" si="14"/>
        <v>#N/A</v>
      </c>
      <c r="AB60" s="27" t="b">
        <f t="shared" si="15"/>
        <v>0</v>
      </c>
      <c r="AC60" s="14" t="e">
        <f t="shared" si="8"/>
        <v>#N/A</v>
      </c>
      <c r="AD60" s="14" t="e">
        <f t="shared" si="9"/>
        <v>#N/A</v>
      </c>
      <c r="AE60" s="14">
        <f t="shared" si="10"/>
        <v>8000</v>
      </c>
      <c r="AF60" s="14" t="e">
        <f t="shared" si="11"/>
        <v>#N/A</v>
      </c>
      <c r="AG60" s="14" t="str">
        <f t="shared" ca="1" si="12"/>
        <v/>
      </c>
      <c r="AH60" s="14" t="str">
        <f t="shared" ca="1" si="12"/>
        <v/>
      </c>
      <c r="AI60" s="14" t="str">
        <f t="shared" ca="1" si="12"/>
        <v/>
      </c>
    </row>
    <row r="61" spans="14:35" ht="18.899999999999999" thickBot="1" x14ac:dyDescent="0.55000000000000004">
      <c r="N61" s="11">
        <v>60</v>
      </c>
      <c r="O61" s="33"/>
      <c r="P61" s="13">
        <f>'CP1 - flat'!P61</f>
        <v>5000</v>
      </c>
      <c r="Q61" s="13">
        <f t="shared" si="3"/>
        <v>0</v>
      </c>
      <c r="U61" s="27" t="str">
        <f>'CP1 - flat'!U61</f>
        <v>L5</v>
      </c>
      <c r="V61" s="11" t="b">
        <f t="shared" ca="1" si="4"/>
        <v>0</v>
      </c>
      <c r="W61" s="47">
        <f t="shared" ca="1" si="5"/>
        <v>0</v>
      </c>
      <c r="Y61" s="49" t="e">
        <f t="shared" si="6"/>
        <v>#N/A</v>
      </c>
      <c r="Z61" s="21" t="e">
        <f t="shared" si="7"/>
        <v>#N/A</v>
      </c>
      <c r="AA61" s="27" t="e">
        <f t="shared" ca="1" si="14"/>
        <v>#N/A</v>
      </c>
      <c r="AB61" s="27" t="b">
        <f t="shared" si="15"/>
        <v>0</v>
      </c>
      <c r="AC61" s="14" t="e">
        <f t="shared" si="8"/>
        <v>#N/A</v>
      </c>
      <c r="AD61" s="14" t="e">
        <f t="shared" si="9"/>
        <v>#N/A</v>
      </c>
      <c r="AE61" s="14">
        <f t="shared" si="10"/>
        <v>8000</v>
      </c>
      <c r="AF61" s="14" t="e">
        <f t="shared" si="11"/>
        <v>#N/A</v>
      </c>
      <c r="AG61" s="14" t="str">
        <f t="shared" ca="1" si="12"/>
        <v/>
      </c>
      <c r="AH61" s="14" t="str">
        <f t="shared" ca="1" si="12"/>
        <v/>
      </c>
      <c r="AI61" s="14" t="str">
        <f t="shared" ca="1" si="12"/>
        <v/>
      </c>
    </row>
    <row r="62" spans="14:35" x14ac:dyDescent="0.5">
      <c r="Z62" s="21"/>
    </row>
  </sheetData>
  <mergeCells count="3">
    <mergeCell ref="A6:L6"/>
    <mergeCell ref="A7:L7"/>
    <mergeCell ref="AM7:AX7"/>
  </mergeCells>
  <conditionalFormatting sqref="A1:M5 A6">
    <cfRule type="colorScale" priority="3">
      <colorScale>
        <cfvo type="num" val="0"/>
        <cfvo type="num" val="1"/>
        <color rgb="FFFFC000"/>
        <color rgb="FF00B050"/>
      </colorScale>
    </cfRule>
  </conditionalFormatting>
  <conditionalFormatting sqref="A7">
    <cfRule type="colorScale" priority="2">
      <colorScale>
        <cfvo type="num" val="0"/>
        <cfvo type="num" val="1"/>
        <color rgb="FFFFC000"/>
        <color rgb="FF00B050"/>
      </colorScale>
    </cfRule>
  </conditionalFormatting>
  <conditionalFormatting sqref="AZ2:BK6">
    <cfRule type="colorScale" priority="1">
      <colorScale>
        <cfvo type="num" val="0"/>
        <cfvo type="num" val="1"/>
        <color rgb="FFFFC000"/>
        <color rgb="FF00B050"/>
      </colorScale>
    </cfRule>
  </conditionalFormatting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70"/>
  <sheetViews>
    <sheetView topLeftCell="I1" workbookViewId="0">
      <selection activeCell="M16" sqref="M16"/>
    </sheetView>
  </sheetViews>
  <sheetFormatPr defaultColWidth="9.15234375" defaultRowHeight="18.45" x14ac:dyDescent="0.5"/>
  <cols>
    <col min="1" max="1" width="9.4609375" style="19" bestFit="1" customWidth="1"/>
    <col min="2" max="2" width="7.84375" style="19" bestFit="1" customWidth="1"/>
    <col min="3" max="3" width="5.53515625" style="19" bestFit="1" customWidth="1"/>
    <col min="4" max="9" width="14.23046875" style="19" bestFit="1" customWidth="1"/>
    <col min="10" max="10" width="19.84375" style="19" bestFit="1" customWidth="1"/>
    <col min="11" max="11" width="4.15234375" style="19" bestFit="1" customWidth="1"/>
    <col min="12" max="12" width="10.84375" style="19" bestFit="1" customWidth="1"/>
    <col min="13" max="13" width="23" style="19" bestFit="1" customWidth="1"/>
    <col min="14" max="15" width="27.84375" style="19" bestFit="1" customWidth="1"/>
    <col min="16" max="16" width="13.84375" style="19" bestFit="1" customWidth="1"/>
    <col min="17" max="17" width="14.53515625" style="19" bestFit="1" customWidth="1"/>
    <col min="18" max="16384" width="9.15234375" style="19"/>
  </cols>
  <sheetData>
    <row r="1" spans="1:16" x14ac:dyDescent="0.5">
      <c r="C1" s="82" t="s">
        <v>61</v>
      </c>
      <c r="D1" s="82"/>
      <c r="E1" s="82"/>
      <c r="F1" s="82"/>
      <c r="G1" s="82"/>
      <c r="H1" s="82"/>
      <c r="I1" s="82"/>
      <c r="J1" s="44" t="s">
        <v>65</v>
      </c>
      <c r="K1" s="46">
        <f ca="1">RANDBETWEEN(1,COUNTA(A:A)-1)</f>
        <v>45</v>
      </c>
      <c r="L1" s="44" t="s">
        <v>46</v>
      </c>
      <c r="M1" s="45" t="e">
        <f ca="1">O2/O1</f>
        <v>#VALUE!</v>
      </c>
      <c r="N1" s="19" t="s">
        <v>106</v>
      </c>
      <c r="O1" s="26">
        <v>2000</v>
      </c>
    </row>
    <row r="2" spans="1:16" x14ac:dyDescent="0.5">
      <c r="A2" s="19" t="s">
        <v>74</v>
      </c>
      <c r="B2" s="19" t="s">
        <v>113</v>
      </c>
      <c r="C2" s="19" t="s">
        <v>62</v>
      </c>
      <c r="D2" s="19" t="s">
        <v>67</v>
      </c>
      <c r="E2" s="19" t="s">
        <v>68</v>
      </c>
      <c r="F2" s="19" t="s">
        <v>69</v>
      </c>
      <c r="G2" s="19" t="s">
        <v>70</v>
      </c>
      <c r="H2" s="19" t="s">
        <v>139</v>
      </c>
      <c r="I2" s="19" t="s">
        <v>140</v>
      </c>
      <c r="J2" s="44" t="s">
        <v>66</v>
      </c>
      <c r="K2" s="46">
        <f ca="1">RANDBETWEEN(1,COUNTA(D2:I2))</f>
        <v>1</v>
      </c>
      <c r="N2" s="19" t="s">
        <v>109</v>
      </c>
      <c r="O2" s="26" t="str">
        <f ca="1">VLOOKUP(K1,A:I,K2+3,FALSE)</f>
        <v/>
      </c>
    </row>
    <row r="3" spans="1:16" ht="67" customHeight="1" x14ac:dyDescent="0.5">
      <c r="A3" s="19">
        <v>1</v>
      </c>
      <c r="B3" s="19" t="b">
        <f ca="1">'CP1 - flat'!V2</f>
        <v>1</v>
      </c>
      <c r="C3" s="24" t="str">
        <f>'CP1 - flat'!U2</f>
        <v>A1</v>
      </c>
      <c r="D3" s="20">
        <f ca="1">'CP1 - flat'!AG2</f>
        <v>13050</v>
      </c>
      <c r="E3" s="20">
        <f ca="1">'CP2 - border bonus'!AG2</f>
        <v>2000</v>
      </c>
      <c r="F3" s="20">
        <f ca="1">'CP2 - border bonus'!AG2</f>
        <v>2000</v>
      </c>
      <c r="G3" s="20">
        <f ca="1">'CP4 - corridor bonus'!AG2</f>
        <v>2000</v>
      </c>
      <c r="H3" s="20">
        <f ca="1">'CP5 - corridor bonus'!AG2</f>
        <v>2000</v>
      </c>
      <c r="I3" s="20">
        <f ca="1">'CP6 - auction'!AI2</f>
        <v>9000</v>
      </c>
      <c r="J3" s="83" t="s">
        <v>111</v>
      </c>
      <c r="K3" s="83"/>
      <c r="L3" s="83"/>
      <c r="M3" s="83"/>
    </row>
    <row r="4" spans="1:16" x14ac:dyDescent="0.5">
      <c r="A4" s="19">
        <v>2</v>
      </c>
      <c r="B4" s="19" t="b">
        <f ca="1">'CP1 - flat'!V3</f>
        <v>1</v>
      </c>
      <c r="C4" s="42" t="str">
        <f>'CP1 - flat'!U3</f>
        <v>A2</v>
      </c>
      <c r="D4" s="20">
        <f ca="1">'CP1 - flat'!AG3</f>
        <v>13050</v>
      </c>
      <c r="E4" s="20">
        <f ca="1">'CP2 - border bonus'!AG3</f>
        <v>2000</v>
      </c>
      <c r="F4" s="20">
        <f ca="1">'CP2 - border bonus'!AG3</f>
        <v>2000</v>
      </c>
      <c r="G4" s="20">
        <f ca="1">'CP4 - corridor bonus'!AG3</f>
        <v>2000</v>
      </c>
      <c r="H4" s="20">
        <f ca="1">'CP5 - corridor bonus'!AG3</f>
        <v>2000</v>
      </c>
      <c r="I4" s="20">
        <f ca="1">'CP6 - auction'!AI3</f>
        <v>10000</v>
      </c>
    </row>
    <row r="5" spans="1:16" x14ac:dyDescent="0.5">
      <c r="A5" s="19">
        <v>3</v>
      </c>
      <c r="B5" s="19" t="b">
        <f ca="1">'CP1 - flat'!V4</f>
        <v>1</v>
      </c>
      <c r="C5" s="42" t="str">
        <f>'CP1 - flat'!U4</f>
        <v>A3</v>
      </c>
      <c r="D5" s="20">
        <f ca="1">'CP1 - flat'!AG4</f>
        <v>14050</v>
      </c>
      <c r="E5" s="20">
        <f ca="1">'CP2 - border bonus'!AG4</f>
        <v>3000</v>
      </c>
      <c r="F5" s="20">
        <f ca="1">'CP2 - border bonus'!AG4</f>
        <v>3000</v>
      </c>
      <c r="G5" s="20">
        <f ca="1">'CP4 - corridor bonus'!AG4</f>
        <v>3000</v>
      </c>
      <c r="H5" s="20">
        <f ca="1">'CP5 - corridor bonus'!AG4</f>
        <v>3000</v>
      </c>
      <c r="I5" s="20">
        <f ca="1">'CP6 - auction'!AI4</f>
        <v>11000</v>
      </c>
    </row>
    <row r="6" spans="1:16" ht="18.899999999999999" thickBot="1" x14ac:dyDescent="0.55000000000000004">
      <c r="A6" s="19">
        <v>4</v>
      </c>
      <c r="B6" s="19" t="b">
        <f ca="1">'CP1 - flat'!V5</f>
        <v>1</v>
      </c>
      <c r="C6" s="42" t="str">
        <f>'CP1 - flat'!U5</f>
        <v>A4</v>
      </c>
      <c r="D6" s="20">
        <f ca="1">'CP1 - flat'!AG5</f>
        <v>12050</v>
      </c>
      <c r="E6" s="20">
        <f ca="1">'CP2 - border bonus'!AG5</f>
        <v>4000</v>
      </c>
      <c r="F6" s="20">
        <f ca="1">'CP2 - border bonus'!AG5</f>
        <v>4000</v>
      </c>
      <c r="G6" s="20">
        <f ca="1">'CP4 - corridor bonus'!AG5</f>
        <v>4000</v>
      </c>
      <c r="H6" s="20">
        <f ca="1">'CP5 - corridor bonus'!AG5</f>
        <v>4000</v>
      </c>
      <c r="I6" s="20">
        <f ca="1">'CP6 - auction'!AI5</f>
        <v>12000</v>
      </c>
    </row>
    <row r="7" spans="1:16" ht="18.899999999999999" thickBot="1" x14ac:dyDescent="0.55000000000000004">
      <c r="A7" s="19">
        <v>5</v>
      </c>
      <c r="B7" s="19" t="b">
        <f ca="1">'CP1 - flat'!V6</f>
        <v>0</v>
      </c>
      <c r="C7" s="42" t="str">
        <f>'CP1 - flat'!U6</f>
        <v>A5</v>
      </c>
      <c r="D7" s="20" t="str">
        <f ca="1">'CP1 - flat'!AG6</f>
        <v/>
      </c>
      <c r="E7" s="20" t="str">
        <f ca="1">'CP2 - border bonus'!AG6</f>
        <v/>
      </c>
      <c r="F7" s="20" t="str">
        <f ca="1">'CP2 - border bonus'!AG6</f>
        <v/>
      </c>
      <c r="G7" s="20" t="str">
        <f ca="1">'CP4 - corridor bonus'!AG6</f>
        <v/>
      </c>
      <c r="H7" s="20" t="str">
        <f ca="1">'CP5 - corridor bonus'!AG6</f>
        <v/>
      </c>
      <c r="I7" s="20" t="str">
        <f ca="1">'CP6 - auction'!AI6</f>
        <v/>
      </c>
      <c r="K7" s="73" t="s">
        <v>117</v>
      </c>
      <c r="L7" s="74" t="s">
        <v>142</v>
      </c>
      <c r="M7" s="74" t="s">
        <v>45</v>
      </c>
      <c r="N7" s="74" t="s">
        <v>121</v>
      </c>
      <c r="O7" s="74" t="s">
        <v>46</v>
      </c>
      <c r="P7" s="75" t="s">
        <v>122</v>
      </c>
    </row>
    <row r="8" spans="1:16" x14ac:dyDescent="0.5">
      <c r="A8" s="19">
        <v>6</v>
      </c>
      <c r="B8" s="19" t="b">
        <f ca="1">'CP1 - flat'!V7</f>
        <v>1</v>
      </c>
      <c r="C8" s="42" t="str">
        <f>'CP1 - flat'!U7</f>
        <v>B1</v>
      </c>
      <c r="D8" s="20">
        <f ca="1">'CP1 - flat'!AG7</f>
        <v>13050</v>
      </c>
      <c r="E8" s="20">
        <f ca="1">'CP2 - border bonus'!AG7</f>
        <v>6000</v>
      </c>
      <c r="F8" s="20">
        <f ca="1">'CP2 - border bonus'!AG7</f>
        <v>6000</v>
      </c>
      <c r="G8" s="20">
        <f ca="1">'CP4 - corridor bonus'!AG7</f>
        <v>6000</v>
      </c>
      <c r="H8" s="20">
        <f ca="1">'CP5 - corridor bonus'!AG7</f>
        <v>6000</v>
      </c>
      <c r="I8" s="20">
        <f ca="1">'CP6 - auction'!AI7</f>
        <v>11000</v>
      </c>
      <c r="K8" s="69">
        <v>1</v>
      </c>
      <c r="L8" s="70" t="s">
        <v>141</v>
      </c>
      <c r="M8" s="71">
        <f ca="1">'CP1 - flat'!AI5</f>
        <v>398200</v>
      </c>
      <c r="N8" s="71">
        <f ca="1">'CP1 - flat'!AI2</f>
        <v>111000</v>
      </c>
      <c r="O8" s="71">
        <f ca="1">'CP1 - flat'!AI1</f>
        <v>589200</v>
      </c>
      <c r="P8" s="72">
        <f ca="1">O8-N8</f>
        <v>478200</v>
      </c>
    </row>
    <row r="9" spans="1:16" ht="18.649999999999999" customHeight="1" x14ac:dyDescent="0.5">
      <c r="A9" s="19">
        <v>7</v>
      </c>
      <c r="B9" s="19" t="b">
        <f ca="1">'CP1 - flat'!V8</f>
        <v>1</v>
      </c>
      <c r="C9" s="42" t="str">
        <f>'CP1 - flat'!U8</f>
        <v>B2</v>
      </c>
      <c r="D9" s="20">
        <f ca="1">'CP1 - flat'!AG8</f>
        <v>16050</v>
      </c>
      <c r="E9" s="20">
        <f ca="1">'CP2 - border bonus'!AG8</f>
        <v>7000</v>
      </c>
      <c r="F9" s="20">
        <f ca="1">'CP2 - border bonus'!AG8</f>
        <v>7000</v>
      </c>
      <c r="G9" s="20">
        <f ca="1">'CP4 - corridor bonus'!AG8</f>
        <v>7000</v>
      </c>
      <c r="H9" s="20">
        <f ca="1">'CP5 - corridor bonus'!AG8</f>
        <v>7000</v>
      </c>
      <c r="I9" s="20">
        <f ca="1">'CP6 - auction'!AI8</f>
        <v>12000</v>
      </c>
      <c r="K9" s="63">
        <v>2</v>
      </c>
      <c r="L9" s="61" t="s">
        <v>118</v>
      </c>
      <c r="M9" s="62">
        <f ca="1">'CP2 - border bonus'!AI5</f>
        <v>0</v>
      </c>
      <c r="N9" s="62">
        <f ca="1">'CP2 - border bonus'!AI2</f>
        <v>4000</v>
      </c>
      <c r="O9" s="62">
        <f ca="1">'CP2 - border bonus'!AI1</f>
        <v>211000</v>
      </c>
      <c r="P9" s="64">
        <f t="shared" ref="P9" ca="1" si="0">O9-N9</f>
        <v>207000</v>
      </c>
    </row>
    <row r="10" spans="1:16" x14ac:dyDescent="0.5">
      <c r="A10" s="19">
        <v>8</v>
      </c>
      <c r="B10" s="19" t="b">
        <f ca="1">'CP1 - flat'!V9</f>
        <v>1</v>
      </c>
      <c r="C10" s="42" t="str">
        <f>'CP1 - flat'!U9</f>
        <v>B3</v>
      </c>
      <c r="D10" s="20">
        <f ca="1">'CP1 - flat'!AG9</f>
        <v>13050</v>
      </c>
      <c r="E10" s="20">
        <f ca="1">'CP2 - border bonus'!AG9</f>
        <v>8000</v>
      </c>
      <c r="F10" s="20">
        <f ca="1">'CP2 - border bonus'!AG9</f>
        <v>8000</v>
      </c>
      <c r="G10" s="20">
        <f ca="1">'CP4 - corridor bonus'!AG9</f>
        <v>8000</v>
      </c>
      <c r="H10" s="20">
        <f ca="1">'CP5 - corridor bonus'!AG9</f>
        <v>8000</v>
      </c>
      <c r="I10" s="20">
        <f ca="1">'CP6 - auction'!AI9</f>
        <v>11000</v>
      </c>
      <c r="K10" s="63">
        <v>3</v>
      </c>
      <c r="L10" s="61" t="s">
        <v>118</v>
      </c>
      <c r="M10" s="62">
        <f ca="1">'CP3 - border bonus'!AI5</f>
        <v>6600</v>
      </c>
      <c r="N10" s="62">
        <f ca="1">'CP3 - border bonus'!AI2</f>
        <v>6000</v>
      </c>
      <c r="O10" s="62">
        <f ca="1">'CP3 - border bonus'!AI1</f>
        <v>213600</v>
      </c>
      <c r="P10" s="64">
        <f t="shared" ref="P10:P13" ca="1" si="1">O10-N10</f>
        <v>207600</v>
      </c>
    </row>
    <row r="11" spans="1:16" x14ac:dyDescent="0.5">
      <c r="A11" s="19">
        <v>9</v>
      </c>
      <c r="B11" s="19" t="b">
        <f ca="1">'CP1 - flat'!V10</f>
        <v>1</v>
      </c>
      <c r="C11" s="42" t="str">
        <f>'CP1 - flat'!U10</f>
        <v>B4</v>
      </c>
      <c r="D11" s="20">
        <f ca="1">'CP1 - flat'!AG10</f>
        <v>18050</v>
      </c>
      <c r="E11" s="20">
        <f ca="1">'CP2 - border bonus'!AG10</f>
        <v>9000</v>
      </c>
      <c r="F11" s="20">
        <f ca="1">'CP2 - border bonus'!AG10</f>
        <v>9000</v>
      </c>
      <c r="G11" s="20">
        <f ca="1">'CP4 - corridor bonus'!AG10</f>
        <v>9000</v>
      </c>
      <c r="H11" s="20">
        <f ca="1">'CP5 - corridor bonus'!AG10</f>
        <v>9000</v>
      </c>
      <c r="I11" s="20">
        <f ca="1">'CP6 - auction'!AI10</f>
        <v>12000</v>
      </c>
      <c r="K11" s="63">
        <v>4</v>
      </c>
      <c r="L11" s="61" t="s">
        <v>119</v>
      </c>
      <c r="M11" s="62">
        <f ca="1">'CP4 - corridor bonus'!AI5</f>
        <v>0</v>
      </c>
      <c r="N11" s="62">
        <f ca="1">'CP4 - corridor bonus'!AI2</f>
        <v>2000</v>
      </c>
      <c r="O11" s="62">
        <f ca="1">'CP4 - corridor bonus'!AI1</f>
        <v>211000</v>
      </c>
      <c r="P11" s="64">
        <f t="shared" ref="P11" ca="1" si="2">O11-N11</f>
        <v>209000</v>
      </c>
    </row>
    <row r="12" spans="1:16" x14ac:dyDescent="0.5">
      <c r="A12" s="19">
        <v>10</v>
      </c>
      <c r="B12" s="19" t="b">
        <f ca="1">'CP1 - flat'!V11</f>
        <v>0</v>
      </c>
      <c r="C12" s="42" t="str">
        <f>'CP1 - flat'!U11</f>
        <v>B5</v>
      </c>
      <c r="D12" s="20" t="str">
        <f ca="1">'CP1 - flat'!AG11</f>
        <v/>
      </c>
      <c r="E12" s="20" t="str">
        <f ca="1">'CP2 - border bonus'!AG11</f>
        <v/>
      </c>
      <c r="F12" s="20" t="str">
        <f ca="1">'CP2 - border bonus'!AG11</f>
        <v/>
      </c>
      <c r="G12" s="20" t="str">
        <f ca="1">'CP4 - corridor bonus'!AG11</f>
        <v/>
      </c>
      <c r="H12" s="20" t="str">
        <f ca="1">'CP5 - corridor bonus'!AG11</f>
        <v/>
      </c>
      <c r="I12" s="20" t="str">
        <f ca="1">'CP6 - auction'!AI11</f>
        <v/>
      </c>
      <c r="K12" s="63">
        <v>5</v>
      </c>
      <c r="L12" s="61" t="s">
        <v>119</v>
      </c>
      <c r="M12" s="62">
        <f ca="1">'CP5 - corridor bonus'!AI5</f>
        <v>0</v>
      </c>
      <c r="N12" s="62">
        <f ca="1">'CP5 - corridor bonus'!AI2</f>
        <v>2000</v>
      </c>
      <c r="O12" s="62">
        <f ca="1">'CP5 - corridor bonus'!AI1</f>
        <v>211000</v>
      </c>
      <c r="P12" s="64">
        <f t="shared" ca="1" si="1"/>
        <v>209000</v>
      </c>
    </row>
    <row r="13" spans="1:16" ht="18.899999999999999" thickBot="1" x14ac:dyDescent="0.55000000000000004">
      <c r="A13" s="19">
        <v>11</v>
      </c>
      <c r="B13" s="19" t="b">
        <f ca="1">'CP1 - flat'!V12</f>
        <v>1</v>
      </c>
      <c r="C13" s="42" t="str">
        <f>'CP1 - flat'!U12</f>
        <v>C1</v>
      </c>
      <c r="D13" s="20">
        <f ca="1">'CP1 - flat'!AG12</f>
        <v>13050</v>
      </c>
      <c r="E13" s="20">
        <f ca="1">'CP2 - border bonus'!AG12</f>
        <v>1000</v>
      </c>
      <c r="F13" s="20">
        <f ca="1">'CP2 - border bonus'!AG12</f>
        <v>1000</v>
      </c>
      <c r="G13" s="20">
        <f ca="1">'CP4 - corridor bonus'!AG12</f>
        <v>1000</v>
      </c>
      <c r="H13" s="20">
        <f ca="1">'CP5 - corridor bonus'!AG12</f>
        <v>1000</v>
      </c>
      <c r="I13" s="20">
        <f ca="1">'CP6 - auction'!AI12</f>
        <v>9000</v>
      </c>
      <c r="K13" s="65">
        <v>6</v>
      </c>
      <c r="L13" s="66" t="s">
        <v>120</v>
      </c>
      <c r="M13" s="67">
        <f ca="1">'CP6 - auction'!AK5</f>
        <v>352000</v>
      </c>
      <c r="N13" s="67" t="e">
        <f ca="1">'CP6 - auction'!AK2</f>
        <v>#N/A</v>
      </c>
      <c r="O13" s="67" t="e">
        <f ca="1">'CP6 - auction'!AK1</f>
        <v>#N/A</v>
      </c>
      <c r="P13" s="68" t="e">
        <f t="shared" ca="1" si="1"/>
        <v>#N/A</v>
      </c>
    </row>
    <row r="14" spans="1:16" x14ac:dyDescent="0.5">
      <c r="A14" s="19">
        <v>12</v>
      </c>
      <c r="B14" s="19" t="b">
        <f ca="1">'CP1 - flat'!V13</f>
        <v>1</v>
      </c>
      <c r="C14" s="42" t="str">
        <f>'CP1 - flat'!U13</f>
        <v>C2</v>
      </c>
      <c r="D14" s="20">
        <f ca="1">'CP1 - flat'!AG13</f>
        <v>11050</v>
      </c>
      <c r="E14" s="20">
        <f ca="1">'CP2 - border bonus'!AG13</f>
        <v>2000</v>
      </c>
      <c r="F14" s="20">
        <f ca="1">'CP2 - border bonus'!AG13</f>
        <v>2000</v>
      </c>
      <c r="G14" s="20">
        <f ca="1">'CP4 - corridor bonus'!AG13</f>
        <v>2000</v>
      </c>
      <c r="H14" s="20">
        <f ca="1">'CP5 - corridor bonus'!AG13</f>
        <v>2000</v>
      </c>
      <c r="I14" s="20">
        <f ca="1">'CP6 - auction'!AI13</f>
        <v>11000</v>
      </c>
    </row>
    <row r="15" spans="1:16" x14ac:dyDescent="0.5">
      <c r="A15" s="19">
        <v>13</v>
      </c>
      <c r="B15" s="19" t="b">
        <f ca="1">'CP1 - flat'!V14</f>
        <v>1</v>
      </c>
      <c r="C15" s="42" t="str">
        <f>'CP1 - flat'!U14</f>
        <v>C3</v>
      </c>
      <c r="D15" s="20">
        <f ca="1">'CP1 - flat'!AG14</f>
        <v>12050</v>
      </c>
      <c r="E15" s="20">
        <f ca="1">'CP2 - border bonus'!AG14</f>
        <v>3000</v>
      </c>
      <c r="F15" s="20">
        <f ca="1">'CP2 - border bonus'!AG14</f>
        <v>3000</v>
      </c>
      <c r="G15" s="20">
        <f ca="1">'CP4 - corridor bonus'!AG14</f>
        <v>3000</v>
      </c>
      <c r="H15" s="20">
        <f ca="1">'CP5 - corridor bonus'!AG14</f>
        <v>3000</v>
      </c>
      <c r="I15" s="20">
        <f ca="1">'CP6 - auction'!AI14</f>
        <v>11000</v>
      </c>
    </row>
    <row r="16" spans="1:16" x14ac:dyDescent="0.5">
      <c r="A16" s="19">
        <v>14</v>
      </c>
      <c r="B16" s="19" t="b">
        <f ca="1">'CP1 - flat'!V15</f>
        <v>1</v>
      </c>
      <c r="C16" s="42" t="str">
        <f>'CP1 - flat'!U15</f>
        <v>C4</v>
      </c>
      <c r="D16" s="20">
        <f ca="1">'CP1 - flat'!AG15</f>
        <v>13050</v>
      </c>
      <c r="E16" s="20">
        <f ca="1">'CP2 - border bonus'!AG15</f>
        <v>4000</v>
      </c>
      <c r="F16" s="20">
        <f ca="1">'CP2 - border bonus'!AG15</f>
        <v>4000</v>
      </c>
      <c r="G16" s="20">
        <f ca="1">'CP4 - corridor bonus'!AG15</f>
        <v>4000</v>
      </c>
      <c r="H16" s="20">
        <f ca="1">'CP5 - corridor bonus'!AG15</f>
        <v>4000</v>
      </c>
      <c r="I16" s="20">
        <f ca="1">'CP6 - auction'!AI15</f>
        <v>11000</v>
      </c>
    </row>
    <row r="17" spans="1:9" x14ac:dyDescent="0.5">
      <c r="A17" s="19">
        <v>15</v>
      </c>
      <c r="B17" s="19" t="b">
        <f ca="1">'CP1 - flat'!V16</f>
        <v>0</v>
      </c>
      <c r="C17" s="42" t="str">
        <f>'CP1 - flat'!U16</f>
        <v>C5</v>
      </c>
      <c r="D17" s="20" t="str">
        <f ca="1">'CP1 - flat'!AG16</f>
        <v/>
      </c>
      <c r="E17" s="20" t="str">
        <f ca="1">'CP2 - border bonus'!AG16</f>
        <v/>
      </c>
      <c r="F17" s="20" t="str">
        <f ca="1">'CP2 - border bonus'!AG16</f>
        <v/>
      </c>
      <c r="G17" s="20" t="str">
        <f ca="1">'CP4 - corridor bonus'!AG16</f>
        <v/>
      </c>
      <c r="H17" s="20" t="str">
        <f ca="1">'CP5 - corridor bonus'!AG16</f>
        <v/>
      </c>
      <c r="I17" s="20" t="str">
        <f ca="1">'CP6 - auction'!AI16</f>
        <v/>
      </c>
    </row>
    <row r="18" spans="1:9" x14ac:dyDescent="0.5">
      <c r="A18" s="19">
        <v>16</v>
      </c>
      <c r="B18" s="19" t="b">
        <f ca="1">'CP1 - flat'!V17</f>
        <v>1</v>
      </c>
      <c r="C18" s="42" t="str">
        <f>'CP1 - flat'!U17</f>
        <v>D1</v>
      </c>
      <c r="D18" s="20">
        <f ca="1">'CP1 - flat'!AG17</f>
        <v>13050</v>
      </c>
      <c r="E18" s="20">
        <f ca="1">'CP2 - border bonus'!AG17</f>
        <v>6000</v>
      </c>
      <c r="F18" s="20">
        <f ca="1">'CP2 - border bonus'!AG17</f>
        <v>6000</v>
      </c>
      <c r="G18" s="20">
        <f ca="1">'CP4 - corridor bonus'!AG17</f>
        <v>6000</v>
      </c>
      <c r="H18" s="20">
        <f ca="1">'CP5 - corridor bonus'!AG17</f>
        <v>6000</v>
      </c>
      <c r="I18" s="20">
        <f ca="1">'CP6 - auction'!AI17</f>
        <v>10000</v>
      </c>
    </row>
    <row r="19" spans="1:9" x14ac:dyDescent="0.5">
      <c r="A19" s="19">
        <v>17</v>
      </c>
      <c r="B19" s="19" t="b">
        <f ca="1">'CP1 - flat'!V18</f>
        <v>1</v>
      </c>
      <c r="C19" s="42" t="str">
        <f>'CP1 - flat'!U18</f>
        <v>D2</v>
      </c>
      <c r="D19" s="20">
        <f ca="1">'CP1 - flat'!AG18</f>
        <v>16050</v>
      </c>
      <c r="E19" s="20">
        <f ca="1">'CP2 - border bonus'!AG18</f>
        <v>7000</v>
      </c>
      <c r="F19" s="20">
        <f ca="1">'CP2 - border bonus'!AG18</f>
        <v>7000</v>
      </c>
      <c r="G19" s="20">
        <f ca="1">'CP4 - corridor bonus'!AG18</f>
        <v>7000</v>
      </c>
      <c r="H19" s="20">
        <f ca="1">'CP5 - corridor bonus'!AG18</f>
        <v>7000</v>
      </c>
      <c r="I19" s="20">
        <f ca="1">'CP6 - auction'!AI18</f>
        <v>15000</v>
      </c>
    </row>
    <row r="20" spans="1:9" x14ac:dyDescent="0.5">
      <c r="A20" s="19">
        <v>18</v>
      </c>
      <c r="B20" s="19" t="b">
        <f ca="1">'CP1 - flat'!V19</f>
        <v>1</v>
      </c>
      <c r="C20" s="42" t="str">
        <f>'CP1 - flat'!U19</f>
        <v>D3</v>
      </c>
      <c r="D20" s="20">
        <f ca="1">'CP1 - flat'!AG19</f>
        <v>17050</v>
      </c>
      <c r="E20" s="20">
        <f ca="1">'CP2 - border bonus'!AG19</f>
        <v>8000</v>
      </c>
      <c r="F20" s="20">
        <f ca="1">'CP2 - border bonus'!AG19</f>
        <v>8000</v>
      </c>
      <c r="G20" s="20">
        <f ca="1">'CP4 - corridor bonus'!AG19</f>
        <v>8000</v>
      </c>
      <c r="H20" s="20">
        <f ca="1">'CP5 - corridor bonus'!AG19</f>
        <v>8000</v>
      </c>
      <c r="I20" s="20">
        <f ca="1">'CP6 - auction'!AI19</f>
        <v>10000</v>
      </c>
    </row>
    <row r="21" spans="1:9" x14ac:dyDescent="0.5">
      <c r="A21" s="19">
        <v>19</v>
      </c>
      <c r="B21" s="19" t="b">
        <f ca="1">'CP1 - flat'!V20</f>
        <v>1</v>
      </c>
      <c r="C21" s="42" t="str">
        <f>'CP1 - flat'!U20</f>
        <v>D4</v>
      </c>
      <c r="D21" s="20">
        <f ca="1">'CP1 - flat'!AG20</f>
        <v>12050</v>
      </c>
      <c r="E21" s="20">
        <f ca="1">'CP2 - border bonus'!AG20</f>
        <v>9000</v>
      </c>
      <c r="F21" s="20">
        <f ca="1">'CP2 - border bonus'!AG20</f>
        <v>9000</v>
      </c>
      <c r="G21" s="20">
        <f ca="1">'CP4 - corridor bonus'!AG20</f>
        <v>9000</v>
      </c>
      <c r="H21" s="20">
        <f ca="1">'CP5 - corridor bonus'!AG20</f>
        <v>9000</v>
      </c>
      <c r="I21" s="20">
        <f ca="1">'CP6 - auction'!AI20</f>
        <v>12000</v>
      </c>
    </row>
    <row r="22" spans="1:9" x14ac:dyDescent="0.5">
      <c r="A22" s="19">
        <v>20</v>
      </c>
      <c r="B22" s="19" t="b">
        <f ca="1">'CP1 - flat'!V21</f>
        <v>0</v>
      </c>
      <c r="C22" s="42" t="str">
        <f>'CP1 - flat'!U21</f>
        <v>D5</v>
      </c>
      <c r="D22" s="20" t="str">
        <f ca="1">'CP1 - flat'!AG21</f>
        <v/>
      </c>
      <c r="E22" s="20" t="str">
        <f ca="1">'CP2 - border bonus'!AG21</f>
        <v/>
      </c>
      <c r="F22" s="20" t="str">
        <f ca="1">'CP2 - border bonus'!AG21</f>
        <v/>
      </c>
      <c r="G22" s="20" t="str">
        <f ca="1">'CP4 - corridor bonus'!AG21</f>
        <v/>
      </c>
      <c r="H22" s="20" t="str">
        <f ca="1">'CP5 - corridor bonus'!AG21</f>
        <v/>
      </c>
      <c r="I22" s="20" t="str">
        <f ca="1">'CP6 - auction'!AI21</f>
        <v/>
      </c>
    </row>
    <row r="23" spans="1:9" x14ac:dyDescent="0.5">
      <c r="A23" s="19">
        <v>21</v>
      </c>
      <c r="B23" s="19" t="b">
        <f ca="1">'CP1 - flat'!V22</f>
        <v>1</v>
      </c>
      <c r="C23" s="42" t="str">
        <f>'CP1 - flat'!U22</f>
        <v>E1</v>
      </c>
      <c r="D23" s="20">
        <f ca="1">'CP1 - flat'!AG22</f>
        <v>14050</v>
      </c>
      <c r="E23" s="20">
        <f ca="1">'CP2 - border bonus'!AG22</f>
        <v>1000</v>
      </c>
      <c r="F23" s="20">
        <f ca="1">'CP2 - border bonus'!AG22</f>
        <v>1000</v>
      </c>
      <c r="G23" s="20">
        <f ca="1">'CP4 - corridor bonus'!AG22</f>
        <v>1000</v>
      </c>
      <c r="H23" s="20">
        <f ca="1">'CP5 - corridor bonus'!AG22</f>
        <v>1000</v>
      </c>
      <c r="I23" s="20">
        <f ca="1">'CP6 - auction'!AI22</f>
        <v>9000</v>
      </c>
    </row>
    <row r="24" spans="1:9" x14ac:dyDescent="0.5">
      <c r="A24" s="19">
        <v>22</v>
      </c>
      <c r="B24" s="19" t="b">
        <f ca="1">'CP1 - flat'!V23</f>
        <v>1</v>
      </c>
      <c r="C24" s="42" t="str">
        <f>'CP1 - flat'!U23</f>
        <v>E2</v>
      </c>
      <c r="D24" s="20">
        <f ca="1">'CP1 - flat'!AG23</f>
        <v>12050</v>
      </c>
      <c r="E24" s="20">
        <f ca="1">'CP2 - border bonus'!AG23</f>
        <v>2000</v>
      </c>
      <c r="F24" s="20">
        <f ca="1">'CP2 - border bonus'!AG23</f>
        <v>2000</v>
      </c>
      <c r="G24" s="20">
        <f ca="1">'CP4 - corridor bonus'!AG23</f>
        <v>2000</v>
      </c>
      <c r="H24" s="20">
        <f ca="1">'CP5 - corridor bonus'!AG23</f>
        <v>2000</v>
      </c>
      <c r="I24" s="20">
        <f ca="1">'CP6 - auction'!AI23</f>
        <v>12000</v>
      </c>
    </row>
    <row r="25" spans="1:9" x14ac:dyDescent="0.5">
      <c r="A25" s="19">
        <v>23</v>
      </c>
      <c r="B25" s="19" t="b">
        <f ca="1">'CP1 - flat'!V24</f>
        <v>1</v>
      </c>
      <c r="C25" s="42" t="str">
        <f>'CP1 - flat'!U24</f>
        <v>E3</v>
      </c>
      <c r="D25" s="20">
        <f ca="1">'CP1 - flat'!AG24</f>
        <v>12050</v>
      </c>
      <c r="E25" s="20">
        <f ca="1">'CP2 - border bonus'!AG24</f>
        <v>3000</v>
      </c>
      <c r="F25" s="20">
        <f ca="1">'CP2 - border bonus'!AG24</f>
        <v>3000</v>
      </c>
      <c r="G25" s="20">
        <f ca="1">'CP4 - corridor bonus'!AG24</f>
        <v>3000</v>
      </c>
      <c r="H25" s="20">
        <f ca="1">'CP5 - corridor bonus'!AG24</f>
        <v>3000</v>
      </c>
      <c r="I25" s="20">
        <f ca="1">'CP6 - auction'!AI24</f>
        <v>11000</v>
      </c>
    </row>
    <row r="26" spans="1:9" x14ac:dyDescent="0.5">
      <c r="A26" s="19">
        <v>24</v>
      </c>
      <c r="B26" s="19" t="b">
        <f ca="1">'CP1 - flat'!V25</f>
        <v>1</v>
      </c>
      <c r="C26" s="42" t="str">
        <f>'CP1 - flat'!U25</f>
        <v>E4</v>
      </c>
      <c r="D26" s="20">
        <f ca="1">'CP1 - flat'!AG25</f>
        <v>12050</v>
      </c>
      <c r="E26" s="20">
        <f ca="1">'CP2 - border bonus'!AG25</f>
        <v>4000</v>
      </c>
      <c r="F26" s="20">
        <f ca="1">'CP2 - border bonus'!AG25</f>
        <v>4000</v>
      </c>
      <c r="G26" s="20">
        <f ca="1">'CP4 - corridor bonus'!AG25</f>
        <v>4000</v>
      </c>
      <c r="H26" s="20">
        <f ca="1">'CP5 - corridor bonus'!AG25</f>
        <v>4000</v>
      </c>
      <c r="I26" s="20">
        <f ca="1">'CP6 - auction'!AI25</f>
        <v>11000</v>
      </c>
    </row>
    <row r="27" spans="1:9" x14ac:dyDescent="0.5">
      <c r="A27" s="19">
        <v>25</v>
      </c>
      <c r="B27" s="19" t="b">
        <f ca="1">'CP1 - flat'!V26</f>
        <v>0</v>
      </c>
      <c r="C27" s="42" t="str">
        <f>'CP1 - flat'!U26</f>
        <v>E5</v>
      </c>
      <c r="D27" s="20" t="str">
        <f ca="1">'CP1 - flat'!AG26</f>
        <v/>
      </c>
      <c r="E27" s="20" t="str">
        <f ca="1">'CP2 - border bonus'!AG26</f>
        <v/>
      </c>
      <c r="F27" s="20" t="str">
        <f ca="1">'CP2 - border bonus'!AG26</f>
        <v/>
      </c>
      <c r="G27" s="20" t="str">
        <f ca="1">'CP4 - corridor bonus'!AG26</f>
        <v/>
      </c>
      <c r="H27" s="20" t="str">
        <f ca="1">'CP5 - corridor bonus'!AG26</f>
        <v/>
      </c>
      <c r="I27" s="20" t="str">
        <f ca="1">'CP6 - auction'!AI26</f>
        <v/>
      </c>
    </row>
    <row r="28" spans="1:9" x14ac:dyDescent="0.5">
      <c r="A28" s="19">
        <v>26</v>
      </c>
      <c r="B28" s="19" t="b">
        <f ca="1">'CP1 - flat'!V27</f>
        <v>1</v>
      </c>
      <c r="C28" s="42" t="str">
        <f>'CP1 - flat'!U27</f>
        <v>F1</v>
      </c>
      <c r="D28" s="20">
        <f ca="1">'CP1 - flat'!AG27</f>
        <v>13050</v>
      </c>
      <c r="E28" s="20">
        <f ca="1">'CP2 - border bonus'!AG27</f>
        <v>6000</v>
      </c>
      <c r="F28" s="20">
        <f ca="1">'CP2 - border bonus'!AG27</f>
        <v>6000</v>
      </c>
      <c r="G28" s="20">
        <f ca="1">'CP4 - corridor bonus'!AG27</f>
        <v>6000</v>
      </c>
      <c r="H28" s="20">
        <f ca="1">'CP5 - corridor bonus'!AG27</f>
        <v>6000</v>
      </c>
      <c r="I28" s="20" t="e">
        <f ca="1">'CP6 - auction'!AI27</f>
        <v>#N/A</v>
      </c>
    </row>
    <row r="29" spans="1:9" x14ac:dyDescent="0.5">
      <c r="A29" s="19">
        <v>27</v>
      </c>
      <c r="B29" s="19" t="b">
        <f ca="1">'CP1 - flat'!V28</f>
        <v>1</v>
      </c>
      <c r="C29" s="42" t="str">
        <f>'CP1 - flat'!U28</f>
        <v>F2</v>
      </c>
      <c r="D29" s="20">
        <f ca="1">'CP1 - flat'!AG28</f>
        <v>16050</v>
      </c>
      <c r="E29" s="20">
        <f ca="1">'CP2 - border bonus'!AG28</f>
        <v>7000</v>
      </c>
      <c r="F29" s="20">
        <f ca="1">'CP2 - border bonus'!AG28</f>
        <v>7000</v>
      </c>
      <c r="G29" s="20">
        <f ca="1">'CP4 - corridor bonus'!AG28</f>
        <v>7000</v>
      </c>
      <c r="H29" s="20">
        <f ca="1">'CP5 - corridor bonus'!AG28</f>
        <v>7000</v>
      </c>
      <c r="I29" s="20">
        <f ca="1">'CP6 - auction'!AI28</f>
        <v>15000</v>
      </c>
    </row>
    <row r="30" spans="1:9" x14ac:dyDescent="0.5">
      <c r="A30" s="19">
        <v>28</v>
      </c>
      <c r="B30" s="19" t="b">
        <f ca="1">'CP1 - flat'!V29</f>
        <v>1</v>
      </c>
      <c r="C30" s="42" t="str">
        <f>'CP1 - flat'!U29</f>
        <v>F3</v>
      </c>
      <c r="D30" s="20">
        <f ca="1">'CP1 - flat'!AG29</f>
        <v>12050</v>
      </c>
      <c r="E30" s="20">
        <f ca="1">'CP2 - border bonus'!AG29</f>
        <v>8000</v>
      </c>
      <c r="F30" s="20">
        <f ca="1">'CP2 - border bonus'!AG29</f>
        <v>8000</v>
      </c>
      <c r="G30" s="20">
        <f ca="1">'CP4 - corridor bonus'!AG29</f>
        <v>8000</v>
      </c>
      <c r="H30" s="20">
        <f ca="1">'CP5 - corridor bonus'!AG29</f>
        <v>8000</v>
      </c>
      <c r="I30" s="20">
        <f ca="1">'CP6 - auction'!AI29</f>
        <v>16000</v>
      </c>
    </row>
    <row r="31" spans="1:9" x14ac:dyDescent="0.5">
      <c r="A31" s="19">
        <v>29</v>
      </c>
      <c r="B31" s="19" t="b">
        <f ca="1">'CP1 - flat'!V30</f>
        <v>1</v>
      </c>
      <c r="C31" s="42" t="str">
        <f>'CP1 - flat'!U30</f>
        <v>F4</v>
      </c>
      <c r="D31" s="20">
        <f ca="1">'CP1 - flat'!AG30</f>
        <v>18050</v>
      </c>
      <c r="E31" s="20">
        <f ca="1">'CP2 - border bonus'!AG30</f>
        <v>9000</v>
      </c>
      <c r="F31" s="20">
        <f ca="1">'CP2 - border bonus'!AG30</f>
        <v>9000</v>
      </c>
      <c r="G31" s="20">
        <f ca="1">'CP4 - corridor bonus'!AG30</f>
        <v>9000</v>
      </c>
      <c r="H31" s="20">
        <f ca="1">'CP5 - corridor bonus'!AG30</f>
        <v>9000</v>
      </c>
      <c r="I31" s="20">
        <f ca="1">'CP6 - auction'!AI30</f>
        <v>17000</v>
      </c>
    </row>
    <row r="32" spans="1:9" x14ac:dyDescent="0.5">
      <c r="A32" s="19">
        <v>30</v>
      </c>
      <c r="B32" s="19" t="b">
        <f ca="1">'CP1 - flat'!V31</f>
        <v>0</v>
      </c>
      <c r="C32" s="42" t="str">
        <f>'CP1 - flat'!U31</f>
        <v>F5</v>
      </c>
      <c r="D32" s="20" t="str">
        <f ca="1">'CP1 - flat'!AG31</f>
        <v/>
      </c>
      <c r="E32" s="20" t="str">
        <f ca="1">'CP2 - border bonus'!AG31</f>
        <v/>
      </c>
      <c r="F32" s="20" t="str">
        <f ca="1">'CP2 - border bonus'!AG31</f>
        <v/>
      </c>
      <c r="G32" s="20" t="str">
        <f ca="1">'CP4 - corridor bonus'!AG31</f>
        <v/>
      </c>
      <c r="H32" s="20" t="str">
        <f ca="1">'CP5 - corridor bonus'!AG31</f>
        <v/>
      </c>
      <c r="I32" s="20" t="str">
        <f ca="1">'CP6 - auction'!AI31</f>
        <v/>
      </c>
    </row>
    <row r="33" spans="1:9" x14ac:dyDescent="0.5">
      <c r="A33" s="19">
        <v>31</v>
      </c>
      <c r="B33" s="19" t="b">
        <f ca="1">'CP1 - flat'!V32</f>
        <v>1</v>
      </c>
      <c r="C33" s="42" t="str">
        <f>'CP1 - flat'!U32</f>
        <v>G1</v>
      </c>
      <c r="D33" s="20">
        <f ca="1">'CP1 - flat'!AG32</f>
        <v>13050</v>
      </c>
      <c r="E33" s="20">
        <f ca="1">'CP2 - border bonus'!AG32</f>
        <v>1000</v>
      </c>
      <c r="F33" s="20">
        <f ca="1">'CP2 - border bonus'!AG32</f>
        <v>1000</v>
      </c>
      <c r="G33" s="20">
        <f ca="1">'CP4 - corridor bonus'!AG32</f>
        <v>1000</v>
      </c>
      <c r="H33" s="20">
        <f ca="1">'CP5 - corridor bonus'!AG32</f>
        <v>1000</v>
      </c>
      <c r="I33" s="20" t="e">
        <f ca="1">'CP6 - auction'!AI32</f>
        <v>#N/A</v>
      </c>
    </row>
    <row r="34" spans="1:9" x14ac:dyDescent="0.5">
      <c r="A34" s="19">
        <v>32</v>
      </c>
      <c r="B34" s="19" t="b">
        <f ca="1">'CP1 - flat'!V33</f>
        <v>1</v>
      </c>
      <c r="C34" s="42" t="str">
        <f>'CP1 - flat'!U33</f>
        <v>G2</v>
      </c>
      <c r="D34" s="20">
        <f ca="1">'CP1 - flat'!AG33</f>
        <v>11050</v>
      </c>
      <c r="E34" s="20">
        <f ca="1">'CP2 - border bonus'!AG33</f>
        <v>2000</v>
      </c>
      <c r="F34" s="20">
        <f ca="1">'CP2 - border bonus'!AG33</f>
        <v>2000</v>
      </c>
      <c r="G34" s="20">
        <f ca="1">'CP4 - corridor bonus'!AG33</f>
        <v>2000</v>
      </c>
      <c r="H34" s="20">
        <f ca="1">'CP5 - corridor bonus'!AG33</f>
        <v>2000</v>
      </c>
      <c r="I34" s="20" t="e">
        <f ca="1">'CP6 - auction'!AI33</f>
        <v>#N/A</v>
      </c>
    </row>
    <row r="35" spans="1:9" x14ac:dyDescent="0.5">
      <c r="A35" s="19">
        <v>33</v>
      </c>
      <c r="B35" s="19" t="b">
        <f ca="1">'CP1 - flat'!V34</f>
        <v>1</v>
      </c>
      <c r="C35" s="42" t="str">
        <f>'CP1 - flat'!U34</f>
        <v>G3</v>
      </c>
      <c r="D35" s="20">
        <f ca="1">'CP1 - flat'!AG34</f>
        <v>14050</v>
      </c>
      <c r="E35" s="20">
        <f ca="1">'CP2 - border bonus'!AG34</f>
        <v>3000</v>
      </c>
      <c r="F35" s="20">
        <f ca="1">'CP2 - border bonus'!AG34</f>
        <v>3000</v>
      </c>
      <c r="G35" s="20">
        <f ca="1">'CP4 - corridor bonus'!AG34</f>
        <v>3000</v>
      </c>
      <c r="H35" s="20">
        <f ca="1">'CP5 - corridor bonus'!AG34</f>
        <v>3000</v>
      </c>
      <c r="I35" s="20" t="e">
        <f ca="1">'CP6 - auction'!AI34</f>
        <v>#N/A</v>
      </c>
    </row>
    <row r="36" spans="1:9" x14ac:dyDescent="0.5">
      <c r="A36" s="19">
        <v>34</v>
      </c>
      <c r="B36" s="19" t="b">
        <f ca="1">'CP1 - flat'!V35</f>
        <v>1</v>
      </c>
      <c r="C36" s="42" t="str">
        <f>'CP1 - flat'!U35</f>
        <v>G4</v>
      </c>
      <c r="D36" s="20">
        <f ca="1">'CP1 - flat'!AG35</f>
        <v>13050</v>
      </c>
      <c r="E36" s="20">
        <f ca="1">'CP2 - border bonus'!AG35</f>
        <v>4000</v>
      </c>
      <c r="F36" s="20">
        <f ca="1">'CP2 - border bonus'!AG35</f>
        <v>4000</v>
      </c>
      <c r="G36" s="20">
        <f ca="1">'CP4 - corridor bonus'!AG35</f>
        <v>4000</v>
      </c>
      <c r="H36" s="20">
        <f ca="1">'CP5 - corridor bonus'!AG35</f>
        <v>4000</v>
      </c>
      <c r="I36" s="20" t="e">
        <f ca="1">'CP6 - auction'!AI35</f>
        <v>#N/A</v>
      </c>
    </row>
    <row r="37" spans="1:9" x14ac:dyDescent="0.5">
      <c r="A37" s="19">
        <v>35</v>
      </c>
      <c r="B37" s="19" t="b">
        <f ca="1">'CP1 - flat'!V36</f>
        <v>0</v>
      </c>
      <c r="C37" s="42" t="str">
        <f>'CP1 - flat'!U36</f>
        <v>G5</v>
      </c>
      <c r="D37" s="20" t="str">
        <f ca="1">'CP1 - flat'!AG36</f>
        <v/>
      </c>
      <c r="E37" s="20" t="str">
        <f ca="1">'CP2 - border bonus'!AG36</f>
        <v/>
      </c>
      <c r="F37" s="20" t="str">
        <f ca="1">'CP2 - border bonus'!AG36</f>
        <v/>
      </c>
      <c r="G37" s="20" t="str">
        <f ca="1">'CP4 - corridor bonus'!AG36</f>
        <v/>
      </c>
      <c r="H37" s="20" t="str">
        <f ca="1">'CP5 - corridor bonus'!AG36</f>
        <v/>
      </c>
      <c r="I37" s="20" t="str">
        <f ca="1">'CP6 - auction'!AI36</f>
        <v/>
      </c>
    </row>
    <row r="38" spans="1:9" x14ac:dyDescent="0.5">
      <c r="A38" s="19">
        <v>36</v>
      </c>
      <c r="B38" s="19" t="b">
        <f ca="1">'CP1 - flat'!V37</f>
        <v>1</v>
      </c>
      <c r="C38" s="42" t="str">
        <f>'CP1 - flat'!U37</f>
        <v>H1</v>
      </c>
      <c r="D38" s="20">
        <f ca="1">'CP1 - flat'!AG37</f>
        <v>13050</v>
      </c>
      <c r="E38" s="20">
        <f ca="1">'CP2 - border bonus'!AG37</f>
        <v>6000</v>
      </c>
      <c r="F38" s="20">
        <f ca="1">'CP2 - border bonus'!AG37</f>
        <v>6000</v>
      </c>
      <c r="G38" s="20">
        <f ca="1">'CP4 - corridor bonus'!AG37</f>
        <v>6000</v>
      </c>
      <c r="H38" s="20">
        <f ca="1">'CP5 - corridor bonus'!AG37</f>
        <v>6000</v>
      </c>
      <c r="I38" s="20" t="e">
        <f ca="1">'CP6 - auction'!AI37</f>
        <v>#N/A</v>
      </c>
    </row>
    <row r="39" spans="1:9" x14ac:dyDescent="0.5">
      <c r="A39" s="19">
        <v>37</v>
      </c>
      <c r="B39" s="19" t="b">
        <f ca="1">'CP1 - flat'!V38</f>
        <v>1</v>
      </c>
      <c r="C39" s="42" t="str">
        <f>'CP1 - flat'!U38</f>
        <v>H2</v>
      </c>
      <c r="D39" s="20">
        <f ca="1">'CP1 - flat'!AG38</f>
        <v>16050</v>
      </c>
      <c r="E39" s="20">
        <f ca="1">'CP2 - border bonus'!AG38</f>
        <v>7000</v>
      </c>
      <c r="F39" s="20">
        <f ca="1">'CP2 - border bonus'!AG38</f>
        <v>7000</v>
      </c>
      <c r="G39" s="20">
        <f ca="1">'CP4 - corridor bonus'!AG38</f>
        <v>7000</v>
      </c>
      <c r="H39" s="20">
        <f ca="1">'CP5 - corridor bonus'!AG38</f>
        <v>7000</v>
      </c>
      <c r="I39" s="20" t="e">
        <f ca="1">'CP6 - auction'!AI38</f>
        <v>#N/A</v>
      </c>
    </row>
    <row r="40" spans="1:9" x14ac:dyDescent="0.5">
      <c r="A40" s="19">
        <v>38</v>
      </c>
      <c r="B40" s="19" t="b">
        <f ca="1">'CP1 - flat'!V39</f>
        <v>1</v>
      </c>
      <c r="C40" s="42" t="str">
        <f>'CP1 - flat'!U39</f>
        <v>H3</v>
      </c>
      <c r="D40" s="20">
        <f ca="1">'CP1 - flat'!AG39</f>
        <v>14050</v>
      </c>
      <c r="E40" s="20">
        <f ca="1">'CP2 - border bonus'!AG39</f>
        <v>8000</v>
      </c>
      <c r="F40" s="20">
        <f ca="1">'CP2 - border bonus'!AG39</f>
        <v>8000</v>
      </c>
      <c r="G40" s="20">
        <f ca="1">'CP4 - corridor bonus'!AG39</f>
        <v>8000</v>
      </c>
      <c r="H40" s="20">
        <f ca="1">'CP5 - corridor bonus'!AG39</f>
        <v>8000</v>
      </c>
      <c r="I40" s="20" t="e">
        <f ca="1">'CP6 - auction'!AI39</f>
        <v>#N/A</v>
      </c>
    </row>
    <row r="41" spans="1:9" x14ac:dyDescent="0.5">
      <c r="A41" s="19">
        <v>39</v>
      </c>
      <c r="B41" s="19" t="b">
        <f ca="1">'CP1 - flat'!V40</f>
        <v>1</v>
      </c>
      <c r="C41" s="42" t="str">
        <f>'CP1 - flat'!U40</f>
        <v>H4</v>
      </c>
      <c r="D41" s="20">
        <f ca="1">'CP1 - flat'!AG40</f>
        <v>13050</v>
      </c>
      <c r="E41" s="20">
        <f ca="1">'CP2 - border bonus'!AG40</f>
        <v>9000</v>
      </c>
      <c r="F41" s="20">
        <f ca="1">'CP2 - border bonus'!AG40</f>
        <v>9000</v>
      </c>
      <c r="G41" s="20">
        <f ca="1">'CP4 - corridor bonus'!AG40</f>
        <v>9000</v>
      </c>
      <c r="H41" s="20">
        <f ca="1">'CP5 - corridor bonus'!AG40</f>
        <v>9000</v>
      </c>
      <c r="I41" s="20" t="e">
        <f ca="1">'CP6 - auction'!AI40</f>
        <v>#N/A</v>
      </c>
    </row>
    <row r="42" spans="1:9" x14ac:dyDescent="0.5">
      <c r="A42" s="19">
        <v>40</v>
      </c>
      <c r="B42" s="19" t="b">
        <f ca="1">'CP1 - flat'!V41</f>
        <v>0</v>
      </c>
      <c r="C42" s="42" t="str">
        <f>'CP1 - flat'!U41</f>
        <v>H5</v>
      </c>
      <c r="D42" s="20" t="str">
        <f ca="1">'CP1 - flat'!AG41</f>
        <v/>
      </c>
      <c r="E42" s="20" t="str">
        <f ca="1">'CP2 - border bonus'!AG41</f>
        <v/>
      </c>
      <c r="F42" s="20" t="str">
        <f ca="1">'CP2 - border bonus'!AG41</f>
        <v/>
      </c>
      <c r="G42" s="20" t="str">
        <f ca="1">'CP4 - corridor bonus'!AG41</f>
        <v/>
      </c>
      <c r="H42" s="20" t="str">
        <f ca="1">'CP5 - corridor bonus'!AG41</f>
        <v/>
      </c>
      <c r="I42" s="20" t="str">
        <f ca="1">'CP6 - auction'!AI41</f>
        <v/>
      </c>
    </row>
    <row r="43" spans="1:9" x14ac:dyDescent="0.5">
      <c r="A43" s="19">
        <v>41</v>
      </c>
      <c r="B43" s="19" t="b">
        <f ca="1">'CP1 - flat'!V42</f>
        <v>1</v>
      </c>
      <c r="C43" s="42" t="str">
        <f>'CP1 - flat'!U42</f>
        <v>I1</v>
      </c>
      <c r="D43" s="20">
        <f ca="1">'CP1 - flat'!AG42</f>
        <v>13050</v>
      </c>
      <c r="E43" s="20">
        <f ca="1">'CP2 - border bonus'!AG42</f>
        <v>1000</v>
      </c>
      <c r="F43" s="20">
        <f ca="1">'CP2 - border bonus'!AG42</f>
        <v>1000</v>
      </c>
      <c r="G43" s="20">
        <f ca="1">'CP4 - corridor bonus'!AG42</f>
        <v>1000</v>
      </c>
      <c r="H43" s="20">
        <f ca="1">'CP5 - corridor bonus'!AG42</f>
        <v>1000</v>
      </c>
      <c r="I43" s="20" t="e">
        <f ca="1">'CP6 - auction'!AI42</f>
        <v>#N/A</v>
      </c>
    </row>
    <row r="44" spans="1:9" x14ac:dyDescent="0.5">
      <c r="A44" s="19">
        <v>42</v>
      </c>
      <c r="B44" s="19" t="b">
        <f ca="1">'CP1 - flat'!V43</f>
        <v>1</v>
      </c>
      <c r="C44" s="42" t="str">
        <f>'CP1 - flat'!U43</f>
        <v>I2</v>
      </c>
      <c r="D44" s="20">
        <f ca="1">'CP1 - flat'!AG43</f>
        <v>11050</v>
      </c>
      <c r="E44" s="20">
        <f ca="1">'CP2 - border bonus'!AG43</f>
        <v>2000</v>
      </c>
      <c r="F44" s="20">
        <f ca="1">'CP2 - border bonus'!AG43</f>
        <v>2000</v>
      </c>
      <c r="G44" s="20">
        <f ca="1">'CP4 - corridor bonus'!AG43</f>
        <v>2000</v>
      </c>
      <c r="H44" s="20">
        <f ca="1">'CP5 - corridor bonus'!AG43</f>
        <v>2000</v>
      </c>
      <c r="I44" s="20" t="e">
        <f ca="1">'CP6 - auction'!AI43</f>
        <v>#N/A</v>
      </c>
    </row>
    <row r="45" spans="1:9" x14ac:dyDescent="0.5">
      <c r="A45" s="19">
        <v>43</v>
      </c>
      <c r="B45" s="19" t="b">
        <f ca="1">'CP1 - flat'!V44</f>
        <v>1</v>
      </c>
      <c r="C45" s="42" t="str">
        <f>'CP1 - flat'!U44</f>
        <v>I3</v>
      </c>
      <c r="D45" s="20">
        <f ca="1">'CP1 - flat'!AG44</f>
        <v>13050</v>
      </c>
      <c r="E45" s="20">
        <f ca="1">'CP2 - border bonus'!AG44</f>
        <v>3000</v>
      </c>
      <c r="F45" s="20">
        <f ca="1">'CP2 - border bonus'!AG44</f>
        <v>3000</v>
      </c>
      <c r="G45" s="20">
        <f ca="1">'CP4 - corridor bonus'!AG44</f>
        <v>3000</v>
      </c>
      <c r="H45" s="20">
        <f ca="1">'CP5 - corridor bonus'!AG44</f>
        <v>3000</v>
      </c>
      <c r="I45" s="20" t="e">
        <f ca="1">'CP6 - auction'!AI44</f>
        <v>#N/A</v>
      </c>
    </row>
    <row r="46" spans="1:9" x14ac:dyDescent="0.5">
      <c r="A46" s="19">
        <v>44</v>
      </c>
      <c r="B46" s="19" t="b">
        <f ca="1">'CP1 - flat'!V45</f>
        <v>1</v>
      </c>
      <c r="C46" s="42" t="str">
        <f>'CP1 - flat'!U45</f>
        <v>I4</v>
      </c>
      <c r="D46" s="20">
        <f ca="1">'CP1 - flat'!AG45</f>
        <v>13050</v>
      </c>
      <c r="E46" s="20">
        <f ca="1">'CP2 - border bonus'!AG45</f>
        <v>4000</v>
      </c>
      <c r="F46" s="20">
        <f ca="1">'CP2 - border bonus'!AG45</f>
        <v>4000</v>
      </c>
      <c r="G46" s="20">
        <f ca="1">'CP4 - corridor bonus'!AG45</f>
        <v>4000</v>
      </c>
      <c r="H46" s="20">
        <f ca="1">'CP5 - corridor bonus'!AG45</f>
        <v>4000</v>
      </c>
      <c r="I46" s="20" t="e">
        <f ca="1">'CP6 - auction'!AI45</f>
        <v>#N/A</v>
      </c>
    </row>
    <row r="47" spans="1:9" x14ac:dyDescent="0.5">
      <c r="A47" s="19">
        <v>45</v>
      </c>
      <c r="B47" s="19" t="b">
        <f ca="1">'CP1 - flat'!V46</f>
        <v>0</v>
      </c>
      <c r="C47" s="42" t="str">
        <f>'CP1 - flat'!U46</f>
        <v>I5</v>
      </c>
      <c r="D47" s="20" t="str">
        <f ca="1">'CP1 - flat'!AG46</f>
        <v/>
      </c>
      <c r="E47" s="20" t="str">
        <f ca="1">'CP2 - border bonus'!AG46</f>
        <v/>
      </c>
      <c r="F47" s="20" t="str">
        <f ca="1">'CP2 - border bonus'!AG46</f>
        <v/>
      </c>
      <c r="G47" s="20" t="str">
        <f ca="1">'CP4 - corridor bonus'!AG46</f>
        <v/>
      </c>
      <c r="H47" s="20" t="str">
        <f ca="1">'CP5 - corridor bonus'!AG46</f>
        <v/>
      </c>
      <c r="I47" s="20" t="str">
        <f ca="1">'CP6 - auction'!AI46</f>
        <v/>
      </c>
    </row>
    <row r="48" spans="1:9" x14ac:dyDescent="0.5">
      <c r="A48" s="19">
        <v>46</v>
      </c>
      <c r="B48" s="19" t="b">
        <f ca="1">'CP1 - flat'!V47</f>
        <v>1</v>
      </c>
      <c r="C48" s="42" t="str">
        <f>'CP1 - flat'!U47</f>
        <v>J1</v>
      </c>
      <c r="D48" s="20">
        <f ca="1">'CP1 - flat'!AG47</f>
        <v>14050</v>
      </c>
      <c r="E48" s="20">
        <f ca="1">'CP2 - border bonus'!AG47</f>
        <v>6000</v>
      </c>
      <c r="F48" s="20">
        <f ca="1">'CP2 - border bonus'!AG47</f>
        <v>6000</v>
      </c>
      <c r="G48" s="20">
        <f ca="1">'CP4 - corridor bonus'!AG47</f>
        <v>6000</v>
      </c>
      <c r="H48" s="20">
        <f ca="1">'CP5 - corridor bonus'!AG47</f>
        <v>6000</v>
      </c>
      <c r="I48" s="20" t="e">
        <f ca="1">'CP6 - auction'!AI47</f>
        <v>#N/A</v>
      </c>
    </row>
    <row r="49" spans="1:9" x14ac:dyDescent="0.5">
      <c r="A49" s="19">
        <v>47</v>
      </c>
      <c r="B49" s="19" t="b">
        <f ca="1">'CP1 - flat'!V48</f>
        <v>1</v>
      </c>
      <c r="C49" s="42" t="str">
        <f>'CP1 - flat'!U48</f>
        <v>J2</v>
      </c>
      <c r="D49" s="20">
        <f ca="1">'CP1 - flat'!AG48</f>
        <v>13050</v>
      </c>
      <c r="E49" s="20">
        <f ca="1">'CP2 - border bonus'!AG48</f>
        <v>7000</v>
      </c>
      <c r="F49" s="20">
        <f ca="1">'CP2 - border bonus'!AG48</f>
        <v>7000</v>
      </c>
      <c r="G49" s="20">
        <f ca="1">'CP4 - corridor bonus'!AG48</f>
        <v>7000</v>
      </c>
      <c r="H49" s="20">
        <f ca="1">'CP5 - corridor bonus'!AG48</f>
        <v>7000</v>
      </c>
      <c r="I49" s="20" t="e">
        <f ca="1">'CP6 - auction'!AI48</f>
        <v>#N/A</v>
      </c>
    </row>
    <row r="50" spans="1:9" x14ac:dyDescent="0.5">
      <c r="A50" s="19">
        <v>48</v>
      </c>
      <c r="B50" s="19" t="b">
        <f ca="1">'CP1 - flat'!V49</f>
        <v>1</v>
      </c>
      <c r="C50" s="42" t="str">
        <f>'CP1 - flat'!U49</f>
        <v>J3</v>
      </c>
      <c r="D50" s="20">
        <f ca="1">'CP1 - flat'!AG49</f>
        <v>14050</v>
      </c>
      <c r="E50" s="20">
        <f ca="1">'CP2 - border bonus'!AG49</f>
        <v>8000</v>
      </c>
      <c r="F50" s="20">
        <f ca="1">'CP2 - border bonus'!AG49</f>
        <v>8000</v>
      </c>
      <c r="G50" s="20">
        <f ca="1">'CP4 - corridor bonus'!AG49</f>
        <v>8000</v>
      </c>
      <c r="H50" s="20">
        <f ca="1">'CP5 - corridor bonus'!AG49</f>
        <v>8000</v>
      </c>
      <c r="I50" s="20" t="e">
        <f ca="1">'CP6 - auction'!AI49</f>
        <v>#N/A</v>
      </c>
    </row>
    <row r="51" spans="1:9" x14ac:dyDescent="0.5">
      <c r="A51" s="19">
        <v>49</v>
      </c>
      <c r="B51" s="19" t="b">
        <f ca="1">'CP1 - flat'!V50</f>
        <v>1</v>
      </c>
      <c r="C51" s="42" t="str">
        <f>'CP1 - flat'!U50</f>
        <v>J4</v>
      </c>
      <c r="D51" s="20">
        <f ca="1">'CP1 - flat'!AG50</f>
        <v>12050</v>
      </c>
      <c r="E51" s="20">
        <f ca="1">'CP2 - border bonus'!AG50</f>
        <v>9000</v>
      </c>
      <c r="F51" s="20">
        <f ca="1">'CP2 - border bonus'!AG50</f>
        <v>9000</v>
      </c>
      <c r="G51" s="20">
        <f ca="1">'CP4 - corridor bonus'!AG50</f>
        <v>9000</v>
      </c>
      <c r="H51" s="20">
        <f ca="1">'CP5 - corridor bonus'!AG50</f>
        <v>9000</v>
      </c>
      <c r="I51" s="20" t="e">
        <f ca="1">'CP6 - auction'!AI50</f>
        <v>#N/A</v>
      </c>
    </row>
    <row r="52" spans="1:9" x14ac:dyDescent="0.5">
      <c r="A52" s="19">
        <v>50</v>
      </c>
      <c r="B52" s="19" t="b">
        <f ca="1">'CP1 - flat'!V51</f>
        <v>0</v>
      </c>
      <c r="C52" s="42" t="str">
        <f>'CP1 - flat'!U51</f>
        <v>J5</v>
      </c>
      <c r="D52" s="20" t="str">
        <f ca="1">'CP1 - flat'!AG51</f>
        <v/>
      </c>
      <c r="E52" s="20" t="str">
        <f ca="1">'CP2 - border bonus'!AG51</f>
        <v/>
      </c>
      <c r="F52" s="20" t="str">
        <f ca="1">'CP2 - border bonus'!AG51</f>
        <v/>
      </c>
      <c r="G52" s="20" t="str">
        <f ca="1">'CP4 - corridor bonus'!AG51</f>
        <v/>
      </c>
      <c r="H52" s="20" t="str">
        <f ca="1">'CP5 - corridor bonus'!AG51</f>
        <v/>
      </c>
      <c r="I52" s="20" t="str">
        <f ca="1">'CP6 - auction'!AI51</f>
        <v/>
      </c>
    </row>
    <row r="53" spans="1:9" x14ac:dyDescent="0.5">
      <c r="A53" s="19">
        <v>51</v>
      </c>
      <c r="B53" s="19" t="b">
        <f ca="1">'CP1 - flat'!V52</f>
        <v>1</v>
      </c>
      <c r="C53" s="42" t="str">
        <f>'CP1 - flat'!U52</f>
        <v>K1</v>
      </c>
      <c r="D53" s="20">
        <f ca="1">'CP1 - flat'!AG52</f>
        <v>13050</v>
      </c>
      <c r="E53" s="20">
        <f ca="1">'CP2 - border bonus'!AG52</f>
        <v>1000</v>
      </c>
      <c r="F53" s="20">
        <f ca="1">'CP2 - border bonus'!AG52</f>
        <v>1000</v>
      </c>
      <c r="G53" s="20">
        <f ca="1">'CP4 - corridor bonus'!AG52</f>
        <v>1000</v>
      </c>
      <c r="H53" s="20">
        <f ca="1">'CP5 - corridor bonus'!AG52</f>
        <v>1000</v>
      </c>
      <c r="I53" s="20" t="e">
        <f ca="1">'CP6 - auction'!AI52</f>
        <v>#N/A</v>
      </c>
    </row>
    <row r="54" spans="1:9" x14ac:dyDescent="0.5">
      <c r="A54" s="19">
        <v>52</v>
      </c>
      <c r="B54" s="19" t="b">
        <f ca="1">'CP1 - flat'!V53</f>
        <v>1</v>
      </c>
      <c r="C54" s="42" t="str">
        <f>'CP1 - flat'!U53</f>
        <v>K2</v>
      </c>
      <c r="D54" s="20">
        <f ca="1">'CP1 - flat'!AG53</f>
        <v>11050</v>
      </c>
      <c r="E54" s="20">
        <f ca="1">'CP2 - border bonus'!AG53</f>
        <v>2000</v>
      </c>
      <c r="F54" s="20">
        <f ca="1">'CP2 - border bonus'!AG53</f>
        <v>2000</v>
      </c>
      <c r="G54" s="20">
        <f ca="1">'CP4 - corridor bonus'!AG53</f>
        <v>2000</v>
      </c>
      <c r="H54" s="20">
        <f ca="1">'CP5 - corridor bonus'!AG53</f>
        <v>2000</v>
      </c>
      <c r="I54" s="20" t="e">
        <f ca="1">'CP6 - auction'!AI53</f>
        <v>#N/A</v>
      </c>
    </row>
    <row r="55" spans="1:9" x14ac:dyDescent="0.5">
      <c r="A55" s="19">
        <v>53</v>
      </c>
      <c r="B55" s="19" t="b">
        <f ca="1">'CP1 - flat'!V54</f>
        <v>1</v>
      </c>
      <c r="C55" s="42" t="str">
        <f>'CP1 - flat'!U54</f>
        <v>K3</v>
      </c>
      <c r="D55" s="20">
        <f ca="1">'CP1 - flat'!AG54</f>
        <v>12050</v>
      </c>
      <c r="E55" s="20">
        <f ca="1">'CP2 - border bonus'!AG54</f>
        <v>3000</v>
      </c>
      <c r="F55" s="20">
        <f ca="1">'CP2 - border bonus'!AG54</f>
        <v>3000</v>
      </c>
      <c r="G55" s="20">
        <f ca="1">'CP4 - corridor bonus'!AG54</f>
        <v>3000</v>
      </c>
      <c r="H55" s="20">
        <f ca="1">'CP5 - corridor bonus'!AG54</f>
        <v>3000</v>
      </c>
      <c r="I55" s="20" t="e">
        <f ca="1">'CP6 - auction'!AI54</f>
        <v>#N/A</v>
      </c>
    </row>
    <row r="56" spans="1:9" x14ac:dyDescent="0.5">
      <c r="A56" s="19">
        <v>54</v>
      </c>
      <c r="B56" s="19" t="b">
        <f ca="1">'CP1 - flat'!V55</f>
        <v>1</v>
      </c>
      <c r="C56" s="42" t="str">
        <f>'CP1 - flat'!U55</f>
        <v>K4</v>
      </c>
      <c r="D56" s="20">
        <f ca="1">'CP1 - flat'!AG55</f>
        <v>13050</v>
      </c>
      <c r="E56" s="20">
        <f ca="1">'CP2 - border bonus'!AG55</f>
        <v>4000</v>
      </c>
      <c r="F56" s="20">
        <f ca="1">'CP2 - border bonus'!AG55</f>
        <v>4000</v>
      </c>
      <c r="G56" s="20">
        <f ca="1">'CP4 - corridor bonus'!AG55</f>
        <v>4000</v>
      </c>
      <c r="H56" s="20">
        <f ca="1">'CP5 - corridor bonus'!AG55</f>
        <v>4000</v>
      </c>
      <c r="I56" s="20" t="e">
        <f ca="1">'CP6 - auction'!AI55</f>
        <v>#N/A</v>
      </c>
    </row>
    <row r="57" spans="1:9" x14ac:dyDescent="0.5">
      <c r="A57" s="19">
        <v>55</v>
      </c>
      <c r="B57" s="19" t="b">
        <f ca="1">'CP1 - flat'!V56</f>
        <v>0</v>
      </c>
      <c r="C57" s="42" t="str">
        <f>'CP1 - flat'!U56</f>
        <v>K5</v>
      </c>
      <c r="D57" s="20" t="str">
        <f ca="1">'CP1 - flat'!AG56</f>
        <v/>
      </c>
      <c r="E57" s="20" t="str">
        <f ca="1">'CP2 - border bonus'!AG56</f>
        <v/>
      </c>
      <c r="F57" s="20" t="str">
        <f ca="1">'CP2 - border bonus'!AG56</f>
        <v/>
      </c>
      <c r="G57" s="20" t="str">
        <f ca="1">'CP4 - corridor bonus'!AG56</f>
        <v/>
      </c>
      <c r="H57" s="20" t="str">
        <f ca="1">'CP5 - corridor bonus'!AG56</f>
        <v/>
      </c>
      <c r="I57" s="20" t="str">
        <f ca="1">'CP6 - auction'!AI56</f>
        <v/>
      </c>
    </row>
    <row r="58" spans="1:9" x14ac:dyDescent="0.5">
      <c r="A58" s="19">
        <v>56</v>
      </c>
      <c r="B58" s="19" t="b">
        <f ca="1">'CP1 - flat'!V57</f>
        <v>0</v>
      </c>
      <c r="C58" s="42" t="str">
        <f>'CP1 - flat'!U57</f>
        <v>L1</v>
      </c>
      <c r="D58" s="20" t="str">
        <f ca="1">'CP1 - flat'!AG57</f>
        <v/>
      </c>
      <c r="E58" s="20" t="str">
        <f ca="1">'CP2 - border bonus'!AG57</f>
        <v/>
      </c>
      <c r="F58" s="20" t="str">
        <f ca="1">'CP2 - border bonus'!AG57</f>
        <v/>
      </c>
      <c r="G58" s="20" t="str">
        <f ca="1">'CP4 - corridor bonus'!AG57</f>
        <v/>
      </c>
      <c r="H58" s="20" t="str">
        <f ca="1">'CP5 - corridor bonus'!AG57</f>
        <v/>
      </c>
      <c r="I58" s="20" t="str">
        <f ca="1">'CP6 - auction'!AI57</f>
        <v/>
      </c>
    </row>
    <row r="59" spans="1:9" x14ac:dyDescent="0.5">
      <c r="A59" s="19">
        <v>57</v>
      </c>
      <c r="B59" s="19" t="b">
        <f ca="1">'CP1 - flat'!V58</f>
        <v>0</v>
      </c>
      <c r="C59" s="42" t="str">
        <f>'CP1 - flat'!U58</f>
        <v>L2</v>
      </c>
      <c r="D59" s="20" t="str">
        <f ca="1">'CP1 - flat'!AG58</f>
        <v/>
      </c>
      <c r="E59" s="20" t="str">
        <f ca="1">'CP2 - border bonus'!AG58</f>
        <v/>
      </c>
      <c r="F59" s="20" t="str">
        <f ca="1">'CP2 - border bonus'!AG58</f>
        <v/>
      </c>
      <c r="G59" s="20" t="str">
        <f ca="1">'CP4 - corridor bonus'!AG58</f>
        <v/>
      </c>
      <c r="H59" s="20" t="str">
        <f ca="1">'CP5 - corridor bonus'!AG58</f>
        <v/>
      </c>
      <c r="I59" s="20" t="str">
        <f ca="1">'CP6 - auction'!AI58</f>
        <v/>
      </c>
    </row>
    <row r="60" spans="1:9" x14ac:dyDescent="0.5">
      <c r="A60" s="19">
        <v>58</v>
      </c>
      <c r="B60" s="19" t="b">
        <f ca="1">'CP1 - flat'!V59</f>
        <v>0</v>
      </c>
      <c r="C60" s="42" t="str">
        <f>'CP1 - flat'!U59</f>
        <v>L3</v>
      </c>
      <c r="D60" s="20" t="str">
        <f ca="1">'CP1 - flat'!AG59</f>
        <v/>
      </c>
      <c r="E60" s="20" t="str">
        <f ca="1">'CP2 - border bonus'!AG59</f>
        <v/>
      </c>
      <c r="F60" s="20" t="str">
        <f ca="1">'CP2 - border bonus'!AG59</f>
        <v/>
      </c>
      <c r="G60" s="20" t="str">
        <f ca="1">'CP4 - corridor bonus'!AG59</f>
        <v/>
      </c>
      <c r="H60" s="20" t="str">
        <f ca="1">'CP5 - corridor bonus'!AG59</f>
        <v/>
      </c>
      <c r="I60" s="20" t="str">
        <f ca="1">'CP6 - auction'!AI59</f>
        <v/>
      </c>
    </row>
    <row r="61" spans="1:9" x14ac:dyDescent="0.5">
      <c r="A61" s="19">
        <v>59</v>
      </c>
      <c r="B61" s="19" t="b">
        <f ca="1">'CP1 - flat'!V60</f>
        <v>0</v>
      </c>
      <c r="C61" s="42" t="str">
        <f>'CP1 - flat'!U60</f>
        <v>L4</v>
      </c>
      <c r="D61" s="20" t="str">
        <f ca="1">'CP1 - flat'!AG60</f>
        <v/>
      </c>
      <c r="E61" s="20" t="str">
        <f ca="1">'CP2 - border bonus'!AG60</f>
        <v/>
      </c>
      <c r="F61" s="20" t="str">
        <f ca="1">'CP2 - border bonus'!AG60</f>
        <v/>
      </c>
      <c r="G61" s="20" t="str">
        <f ca="1">'CP4 - corridor bonus'!AG60</f>
        <v/>
      </c>
      <c r="H61" s="20" t="str">
        <f ca="1">'CP5 - corridor bonus'!AG60</f>
        <v/>
      </c>
      <c r="I61" s="20" t="str">
        <f ca="1">'CP6 - auction'!AI60</f>
        <v/>
      </c>
    </row>
    <row r="62" spans="1:9" x14ac:dyDescent="0.5">
      <c r="A62" s="19">
        <v>60</v>
      </c>
      <c r="B62" s="19" t="b">
        <f ca="1">'CP1 - flat'!V61</f>
        <v>0</v>
      </c>
      <c r="C62" s="42" t="str">
        <f>'CP1 - flat'!U61</f>
        <v>L5</v>
      </c>
      <c r="D62" s="20" t="str">
        <f ca="1">'CP1 - flat'!AG61</f>
        <v/>
      </c>
      <c r="E62" s="20" t="str">
        <f ca="1">'CP2 - border bonus'!AG61</f>
        <v/>
      </c>
      <c r="F62" s="20" t="str">
        <f ca="1">'CP2 - border bonus'!AG61</f>
        <v/>
      </c>
      <c r="G62" s="20" t="str">
        <f ca="1">'CP4 - corridor bonus'!AG61</f>
        <v/>
      </c>
      <c r="H62" s="20" t="str">
        <f ca="1">'CP5 - corridor bonus'!AG61</f>
        <v/>
      </c>
      <c r="I62" s="20" t="str">
        <f ca="1">'CP6 - auction'!AI61</f>
        <v/>
      </c>
    </row>
    <row r="63" spans="1:9" x14ac:dyDescent="0.5">
      <c r="C63" s="42"/>
    </row>
    <row r="64" spans="1:9" x14ac:dyDescent="0.5">
      <c r="C64" s="42"/>
    </row>
    <row r="65" spans="3:3" x14ac:dyDescent="0.5">
      <c r="C65" s="42"/>
    </row>
    <row r="66" spans="3:3" x14ac:dyDescent="0.5">
      <c r="C66" s="42"/>
    </row>
    <row r="67" spans="3:3" x14ac:dyDescent="0.5">
      <c r="C67" s="42"/>
    </row>
    <row r="68" spans="3:3" x14ac:dyDescent="0.5">
      <c r="C68" s="42"/>
    </row>
    <row r="69" spans="3:3" x14ac:dyDescent="0.5">
      <c r="C69" s="42"/>
    </row>
    <row r="70" spans="3:3" x14ac:dyDescent="0.5">
      <c r="C70" s="42"/>
    </row>
  </sheetData>
  <mergeCells count="2">
    <mergeCell ref="C1:I1"/>
    <mergeCell ref="J3:M3"/>
  </mergeCells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F61"/>
  <sheetViews>
    <sheetView workbookViewId="0">
      <selection activeCell="F2" sqref="F2"/>
    </sheetView>
  </sheetViews>
  <sheetFormatPr defaultRowHeight="14.6" x14ac:dyDescent="0.4"/>
  <cols>
    <col min="6" max="6" width="78.53515625" customWidth="1"/>
  </cols>
  <sheetData>
    <row r="1" spans="1:6" ht="43.75" x14ac:dyDescent="0.4">
      <c r="A1" t="s">
        <v>1</v>
      </c>
      <c r="B1" t="s">
        <v>112</v>
      </c>
      <c r="C1" t="s">
        <v>7</v>
      </c>
      <c r="D1" t="s">
        <v>123</v>
      </c>
      <c r="E1" t="s">
        <v>71</v>
      </c>
      <c r="F1" s="22" t="s">
        <v>138</v>
      </c>
    </row>
    <row r="2" spans="1:6" x14ac:dyDescent="0.4">
      <c r="A2" t="str">
        <f>'CP6 - auction'!U42</f>
        <v>I1</v>
      </c>
      <c r="B2" t="b">
        <f ca="1">'CP6 - auction'!V42</f>
        <v>1</v>
      </c>
      <c r="C2">
        <f ca="1">'CP6 - auction'!W42</f>
        <v>1</v>
      </c>
      <c r="D2">
        <f>'CP6 - auction'!X42</f>
        <v>0</v>
      </c>
      <c r="E2">
        <f t="shared" ref="E2:E33" ca="1" si="0">RAND()</f>
        <v>0.84139699229661469</v>
      </c>
    </row>
    <row r="3" spans="1:6" x14ac:dyDescent="0.4">
      <c r="A3" t="str">
        <f>'CP6 - auction'!U22</f>
        <v>E1</v>
      </c>
      <c r="B3" t="b">
        <f ca="1">'CP6 - auction'!V22</f>
        <v>1</v>
      </c>
      <c r="C3">
        <f ca="1">'CP6 - auction'!W22</f>
        <v>1</v>
      </c>
      <c r="D3">
        <f>'CP6 - auction'!X22</f>
        <v>6</v>
      </c>
      <c r="E3">
        <f t="shared" ca="1" si="0"/>
        <v>0.59862712125304673</v>
      </c>
    </row>
    <row r="4" spans="1:6" x14ac:dyDescent="0.4">
      <c r="A4" t="str">
        <f>'CP6 - auction'!U12</f>
        <v>C1</v>
      </c>
      <c r="B4" t="b">
        <f ca="1">'CP6 - auction'!V12</f>
        <v>1</v>
      </c>
      <c r="C4">
        <f ca="1">'CP6 - auction'!W12</f>
        <v>1</v>
      </c>
      <c r="D4">
        <f>'CP6 - auction'!X12</f>
        <v>8</v>
      </c>
      <c r="E4">
        <f t="shared" ca="1" si="0"/>
        <v>0.69951285635511928</v>
      </c>
    </row>
    <row r="5" spans="1:6" x14ac:dyDescent="0.4">
      <c r="A5" t="str">
        <f>'CP6 - auction'!U2</f>
        <v>A1</v>
      </c>
      <c r="B5" t="b">
        <f ca="1">'CP6 - auction'!V2</f>
        <v>1</v>
      </c>
      <c r="C5">
        <f ca="1">'CP6 - auction'!W2</f>
        <v>1</v>
      </c>
      <c r="D5">
        <f>'CP6 - auction'!X2</f>
        <v>5</v>
      </c>
      <c r="E5">
        <f t="shared" ca="1" si="0"/>
        <v>0.65153052899271136</v>
      </c>
    </row>
    <row r="6" spans="1:6" x14ac:dyDescent="0.4">
      <c r="A6" t="str">
        <f>'CP6 - auction'!U32</f>
        <v>G1</v>
      </c>
      <c r="B6" t="b">
        <f ca="1">'CP6 - auction'!V32</f>
        <v>1</v>
      </c>
      <c r="C6">
        <f ca="1">'CP6 - auction'!W32</f>
        <v>1</v>
      </c>
      <c r="D6">
        <f>'CP6 - auction'!X32</f>
        <v>0</v>
      </c>
      <c r="E6">
        <f t="shared" ca="1" si="0"/>
        <v>0.96587469281395932</v>
      </c>
    </row>
    <row r="7" spans="1:6" x14ac:dyDescent="0.4">
      <c r="A7" t="str">
        <f>'CP6 - auction'!U52</f>
        <v>K1</v>
      </c>
      <c r="B7" t="b">
        <f ca="1">'CP6 - auction'!V52</f>
        <v>1</v>
      </c>
      <c r="C7">
        <f ca="1">'CP6 - auction'!W52</f>
        <v>1</v>
      </c>
      <c r="D7">
        <f>'CP6 - auction'!X52</f>
        <v>0</v>
      </c>
      <c r="E7">
        <f t="shared" ca="1" si="0"/>
        <v>3.4014569055910493E-2</v>
      </c>
    </row>
    <row r="8" spans="1:6" x14ac:dyDescent="0.4">
      <c r="A8" t="str">
        <f>'CP6 - auction'!U43</f>
        <v>I2</v>
      </c>
      <c r="B8" t="b">
        <f ca="1">'CP6 - auction'!V43</f>
        <v>1</v>
      </c>
      <c r="C8">
        <f ca="1">'CP6 - auction'!W43</f>
        <v>2</v>
      </c>
      <c r="D8">
        <f>'CP6 - auction'!X43</f>
        <v>0</v>
      </c>
      <c r="E8">
        <f t="shared" ca="1" si="0"/>
        <v>0.5960591198785008</v>
      </c>
    </row>
    <row r="9" spans="1:6" x14ac:dyDescent="0.4">
      <c r="A9" t="str">
        <f>'CP6 - auction'!U53</f>
        <v>K2</v>
      </c>
      <c r="B9" t="b">
        <f ca="1">'CP6 - auction'!V53</f>
        <v>1</v>
      </c>
      <c r="C9">
        <f ca="1">'CP6 - auction'!W53</f>
        <v>2</v>
      </c>
      <c r="D9">
        <f>'CP6 - auction'!X53</f>
        <v>0</v>
      </c>
      <c r="E9">
        <f t="shared" ca="1" si="0"/>
        <v>0.54919129394062705</v>
      </c>
    </row>
    <row r="10" spans="1:6" x14ac:dyDescent="0.4">
      <c r="A10" t="str">
        <f>'CP6 - auction'!U33</f>
        <v>G2</v>
      </c>
      <c r="B10" t="b">
        <f ca="1">'CP6 - auction'!V33</f>
        <v>1</v>
      </c>
      <c r="C10">
        <f ca="1">'CP6 - auction'!W33</f>
        <v>2</v>
      </c>
      <c r="D10">
        <f>'CP6 - auction'!X33</f>
        <v>0</v>
      </c>
      <c r="E10">
        <f t="shared" ca="1" si="0"/>
        <v>0.65985983755653965</v>
      </c>
    </row>
    <row r="11" spans="1:6" x14ac:dyDescent="0.4">
      <c r="A11" t="str">
        <f>'CP6 - auction'!U13</f>
        <v>C2</v>
      </c>
      <c r="B11" t="b">
        <f ca="1">'CP6 - auction'!V13</f>
        <v>1</v>
      </c>
      <c r="C11">
        <f ca="1">'CP6 - auction'!W13</f>
        <v>2</v>
      </c>
      <c r="D11">
        <f>'CP6 - auction'!X13</f>
        <v>3</v>
      </c>
      <c r="E11">
        <f t="shared" ca="1" si="0"/>
        <v>0.82875130181309087</v>
      </c>
    </row>
    <row r="12" spans="1:6" x14ac:dyDescent="0.4">
      <c r="A12" t="str">
        <f>'CP6 - auction'!U3</f>
        <v>A2</v>
      </c>
      <c r="B12" t="b">
        <f ca="1">'CP6 - auction'!V3</f>
        <v>1</v>
      </c>
      <c r="C12">
        <f ca="1">'CP6 - auction'!W3</f>
        <v>2</v>
      </c>
      <c r="D12">
        <f>'CP6 - auction'!X3</f>
        <v>8</v>
      </c>
      <c r="E12">
        <f t="shared" ca="1" si="0"/>
        <v>0.70114022295335598</v>
      </c>
    </row>
    <row r="13" spans="1:6" x14ac:dyDescent="0.4">
      <c r="A13" t="str">
        <f>'CP6 - auction'!U23</f>
        <v>E2</v>
      </c>
      <c r="B13" t="b">
        <f ca="1">'CP6 - auction'!V23</f>
        <v>1</v>
      </c>
      <c r="C13">
        <f ca="1">'CP6 - auction'!W23</f>
        <v>2</v>
      </c>
      <c r="D13">
        <f>'CP6 - auction'!X23</f>
        <v>4</v>
      </c>
      <c r="E13">
        <f t="shared" ca="1" si="0"/>
        <v>0.3964654606466943</v>
      </c>
    </row>
    <row r="14" spans="1:6" x14ac:dyDescent="0.4">
      <c r="A14" t="str">
        <f>'CP6 - auction'!U4</f>
        <v>A3</v>
      </c>
      <c r="B14" t="b">
        <f ca="1">'CP6 - auction'!V4</f>
        <v>1</v>
      </c>
      <c r="C14">
        <f ca="1">'CP6 - auction'!W4</f>
        <v>3</v>
      </c>
      <c r="D14">
        <f>'CP6 - auction'!X4</f>
        <v>3</v>
      </c>
      <c r="E14">
        <f t="shared" ca="1" si="0"/>
        <v>0.73563406731024172</v>
      </c>
    </row>
    <row r="15" spans="1:6" x14ac:dyDescent="0.4">
      <c r="A15" t="str">
        <f>'CP6 - auction'!U54</f>
        <v>K3</v>
      </c>
      <c r="B15" t="b">
        <f ca="1">'CP6 - auction'!V54</f>
        <v>1</v>
      </c>
      <c r="C15">
        <f ca="1">'CP6 - auction'!W54</f>
        <v>3</v>
      </c>
      <c r="D15">
        <f>'CP6 - auction'!X54</f>
        <v>0</v>
      </c>
      <c r="E15">
        <f t="shared" ca="1" si="0"/>
        <v>0.87426490684833158</v>
      </c>
    </row>
    <row r="16" spans="1:6" x14ac:dyDescent="0.4">
      <c r="A16" t="str">
        <f>'CP6 - auction'!U14</f>
        <v>C3</v>
      </c>
      <c r="B16" t="b">
        <f ca="1">'CP6 - auction'!V14</f>
        <v>1</v>
      </c>
      <c r="C16">
        <f ca="1">'CP6 - auction'!W14</f>
        <v>3</v>
      </c>
      <c r="D16">
        <f>'CP6 - auction'!X14</f>
        <v>5</v>
      </c>
      <c r="E16">
        <f t="shared" ca="1" si="0"/>
        <v>0.85448324904383088</v>
      </c>
    </row>
    <row r="17" spans="1:5" x14ac:dyDescent="0.4">
      <c r="A17" t="str">
        <f>'CP6 - auction'!U44</f>
        <v>I3</v>
      </c>
      <c r="B17" t="b">
        <f ca="1">'CP6 - auction'!V44</f>
        <v>1</v>
      </c>
      <c r="C17">
        <f ca="1">'CP6 - auction'!W44</f>
        <v>3</v>
      </c>
      <c r="D17">
        <f>'CP6 - auction'!X44</f>
        <v>0</v>
      </c>
      <c r="E17">
        <f t="shared" ca="1" si="0"/>
        <v>0.20191545011961654</v>
      </c>
    </row>
    <row r="18" spans="1:5" x14ac:dyDescent="0.4">
      <c r="A18" t="str">
        <f>'CP6 - auction'!U24</f>
        <v>E3</v>
      </c>
      <c r="B18" t="b">
        <f ca="1">'CP6 - auction'!V24</f>
        <v>1</v>
      </c>
      <c r="C18">
        <f ca="1">'CP6 - auction'!W24</f>
        <v>3</v>
      </c>
      <c r="D18">
        <f>'CP6 - auction'!X24</f>
        <v>8</v>
      </c>
      <c r="E18">
        <f t="shared" ca="1" si="0"/>
        <v>0.63942596287997344</v>
      </c>
    </row>
    <row r="19" spans="1:5" x14ac:dyDescent="0.4">
      <c r="A19" t="str">
        <f>'CP6 - auction'!U34</f>
        <v>G3</v>
      </c>
      <c r="B19" t="b">
        <f ca="1">'CP6 - auction'!V34</f>
        <v>1</v>
      </c>
      <c r="C19">
        <f ca="1">'CP6 - auction'!W34</f>
        <v>3</v>
      </c>
      <c r="D19">
        <f>'CP6 - auction'!X34</f>
        <v>0</v>
      </c>
      <c r="E19">
        <f t="shared" ca="1" si="0"/>
        <v>0.18859151230251736</v>
      </c>
    </row>
    <row r="20" spans="1:5" x14ac:dyDescent="0.4">
      <c r="A20" t="str">
        <f>'CP6 - auction'!U35</f>
        <v>G4</v>
      </c>
      <c r="B20" t="b">
        <f ca="1">'CP6 - auction'!V35</f>
        <v>1</v>
      </c>
      <c r="C20">
        <f ca="1">'CP6 - auction'!W35</f>
        <v>4</v>
      </c>
      <c r="D20">
        <f>'CP6 - auction'!X35</f>
        <v>0</v>
      </c>
      <c r="E20">
        <f t="shared" ca="1" si="0"/>
        <v>2.9757230886827468E-2</v>
      </c>
    </row>
    <row r="21" spans="1:5" x14ac:dyDescent="0.4">
      <c r="A21" t="str">
        <f>'CP6 - auction'!U15</f>
        <v>C4</v>
      </c>
      <c r="B21" t="b">
        <f ca="1">'CP6 - auction'!V15</f>
        <v>1</v>
      </c>
      <c r="C21">
        <f ca="1">'CP6 - auction'!W15</f>
        <v>4</v>
      </c>
      <c r="D21">
        <f>'CP6 - auction'!X15</f>
        <v>3</v>
      </c>
      <c r="E21">
        <f t="shared" ca="1" si="0"/>
        <v>0.30548137691126798</v>
      </c>
    </row>
    <row r="22" spans="1:5" x14ac:dyDescent="0.4">
      <c r="A22" t="str">
        <f>'CP6 - auction'!U55</f>
        <v>K4</v>
      </c>
      <c r="B22" t="b">
        <f ca="1">'CP6 - auction'!V55</f>
        <v>1</v>
      </c>
      <c r="C22">
        <f ca="1">'CP6 - auction'!W55</f>
        <v>4</v>
      </c>
      <c r="D22">
        <f>'CP6 - auction'!X55</f>
        <v>0</v>
      </c>
      <c r="E22">
        <f t="shared" ca="1" si="0"/>
        <v>0.9498829581838002</v>
      </c>
    </row>
    <row r="23" spans="1:5" x14ac:dyDescent="0.4">
      <c r="A23" t="str">
        <f>'CP6 - auction'!U5</f>
        <v>A4</v>
      </c>
      <c r="B23" t="b">
        <f ca="1">'CP6 - auction'!V5</f>
        <v>1</v>
      </c>
      <c r="C23">
        <f ca="1">'CP6 - auction'!W5</f>
        <v>4</v>
      </c>
      <c r="D23">
        <f>'CP6 - auction'!X5</f>
        <v>5</v>
      </c>
      <c r="E23">
        <f t="shared" ca="1" si="0"/>
        <v>0.49451380912074683</v>
      </c>
    </row>
    <row r="24" spans="1:5" x14ac:dyDescent="0.4">
      <c r="A24" t="str">
        <f>'CP6 - auction'!U25</f>
        <v>E4</v>
      </c>
      <c r="B24" t="b">
        <f ca="1">'CP6 - auction'!V25</f>
        <v>1</v>
      </c>
      <c r="C24">
        <f ca="1">'CP6 - auction'!W25</f>
        <v>4</v>
      </c>
      <c r="D24">
        <f>'CP6 - auction'!X25</f>
        <v>3</v>
      </c>
      <c r="E24">
        <f t="shared" ca="1" si="0"/>
        <v>0.78490535000031481</v>
      </c>
    </row>
    <row r="25" spans="1:5" x14ac:dyDescent="0.4">
      <c r="A25" t="str">
        <f>'CP6 - auction'!U45</f>
        <v>I4</v>
      </c>
      <c r="B25" t="b">
        <f ca="1">'CP6 - auction'!V45</f>
        <v>1</v>
      </c>
      <c r="C25">
        <f ca="1">'CP6 - auction'!W45</f>
        <v>4</v>
      </c>
      <c r="D25">
        <f>'CP6 - auction'!X45</f>
        <v>0</v>
      </c>
      <c r="E25">
        <f t="shared" ca="1" si="0"/>
        <v>0.59432145986263585</v>
      </c>
    </row>
    <row r="26" spans="1:5" x14ac:dyDescent="0.4">
      <c r="A26" t="str">
        <f>'CP6 - auction'!U6</f>
        <v>A5</v>
      </c>
      <c r="B26" t="b">
        <f ca="1">'CP6 - auction'!V6</f>
        <v>0</v>
      </c>
      <c r="C26">
        <f ca="1">'CP6 - auction'!W6</f>
        <v>0</v>
      </c>
      <c r="D26">
        <f>'CP6 - auction'!X6</f>
        <v>0</v>
      </c>
      <c r="E26">
        <f t="shared" ca="1" si="0"/>
        <v>0.49548577775685509</v>
      </c>
    </row>
    <row r="27" spans="1:5" x14ac:dyDescent="0.4">
      <c r="A27" t="str">
        <f>'CP6 - auction'!U36</f>
        <v>G5</v>
      </c>
      <c r="B27" t="b">
        <f ca="1">'CP6 - auction'!V36</f>
        <v>0</v>
      </c>
      <c r="C27">
        <f ca="1">'CP6 - auction'!W36</f>
        <v>0</v>
      </c>
      <c r="D27">
        <f>'CP6 - auction'!X36</f>
        <v>0</v>
      </c>
      <c r="E27">
        <f t="shared" ca="1" si="0"/>
        <v>0.13695057152408652</v>
      </c>
    </row>
    <row r="28" spans="1:5" x14ac:dyDescent="0.4">
      <c r="A28" t="str">
        <f>'CP6 - auction'!U16</f>
        <v>C5</v>
      </c>
      <c r="B28" t="b">
        <f ca="1">'CP6 - auction'!V16</f>
        <v>0</v>
      </c>
      <c r="C28">
        <f ca="1">'CP6 - auction'!W16</f>
        <v>0</v>
      </c>
      <c r="D28">
        <f>'CP6 - auction'!X16</f>
        <v>0</v>
      </c>
      <c r="E28">
        <f t="shared" ca="1" si="0"/>
        <v>0.88769189290652561</v>
      </c>
    </row>
    <row r="29" spans="1:5" x14ac:dyDescent="0.4">
      <c r="A29" t="str">
        <f>'CP6 - auction'!U26</f>
        <v>E5</v>
      </c>
      <c r="B29" t="b">
        <f ca="1">'CP6 - auction'!V26</f>
        <v>0</v>
      </c>
      <c r="C29">
        <f ca="1">'CP6 - auction'!W26</f>
        <v>0</v>
      </c>
      <c r="D29">
        <f>'CP6 - auction'!X26</f>
        <v>0</v>
      </c>
      <c r="E29">
        <f t="shared" ca="1" si="0"/>
        <v>0.40384631539867788</v>
      </c>
    </row>
    <row r="30" spans="1:5" x14ac:dyDescent="0.4">
      <c r="A30" t="str">
        <f>'CP6 - auction'!U46</f>
        <v>I5</v>
      </c>
      <c r="B30" t="b">
        <f ca="1">'CP6 - auction'!V46</f>
        <v>0</v>
      </c>
      <c r="C30">
        <f ca="1">'CP6 - auction'!W46</f>
        <v>0</v>
      </c>
      <c r="D30">
        <f>'CP6 - auction'!X46</f>
        <v>0</v>
      </c>
      <c r="E30">
        <f t="shared" ca="1" si="0"/>
        <v>0.70525835361959932</v>
      </c>
    </row>
    <row r="31" spans="1:5" x14ac:dyDescent="0.4">
      <c r="A31" t="str">
        <f>'CP6 - auction'!U56</f>
        <v>K5</v>
      </c>
      <c r="B31" t="b">
        <f ca="1">'CP6 - auction'!V56</f>
        <v>0</v>
      </c>
      <c r="C31">
        <f ca="1">'CP6 - auction'!W56</f>
        <v>0</v>
      </c>
      <c r="D31">
        <f>'CP6 - auction'!X56</f>
        <v>0</v>
      </c>
      <c r="E31">
        <f t="shared" ca="1" si="0"/>
        <v>0.62717502196640151</v>
      </c>
    </row>
    <row r="32" spans="1:5" x14ac:dyDescent="0.4">
      <c r="A32" t="str">
        <f>'CP6 - auction'!U7</f>
        <v>B1</v>
      </c>
      <c r="B32" t="b">
        <f ca="1">'CP6 - auction'!V7</f>
        <v>1</v>
      </c>
      <c r="C32">
        <f ca="1">'CP6 - auction'!W7</f>
        <v>6</v>
      </c>
      <c r="D32">
        <f>'CP6 - auction'!X7</f>
        <v>3</v>
      </c>
      <c r="E32">
        <f t="shared" ca="1" si="0"/>
        <v>0.98727112510461379</v>
      </c>
    </row>
    <row r="33" spans="1:5" x14ac:dyDescent="0.4">
      <c r="A33" t="str">
        <f>'CP6 - auction'!U57</f>
        <v>L1</v>
      </c>
      <c r="B33" t="b">
        <f ca="1">'CP6 - auction'!V57</f>
        <v>0</v>
      </c>
      <c r="C33">
        <f ca="1">'CP6 - auction'!W57</f>
        <v>0</v>
      </c>
      <c r="D33">
        <f>'CP6 - auction'!X57</f>
        <v>0</v>
      </c>
      <c r="E33">
        <f t="shared" ca="1" si="0"/>
        <v>0.97969875406972717</v>
      </c>
    </row>
    <row r="34" spans="1:5" x14ac:dyDescent="0.4">
      <c r="A34" t="str">
        <f>'CP6 - auction'!U17</f>
        <v>D1</v>
      </c>
      <c r="B34" t="b">
        <f ca="1">'CP6 - auction'!V17</f>
        <v>1</v>
      </c>
      <c r="C34">
        <f ca="1">'CP6 - auction'!W17</f>
        <v>6</v>
      </c>
      <c r="D34">
        <f>'CP6 - auction'!X17</f>
        <v>2</v>
      </c>
      <c r="E34">
        <f t="shared" ref="E34:E61" ca="1" si="1">RAND()</f>
        <v>0.25442785558949033</v>
      </c>
    </row>
    <row r="35" spans="1:5" x14ac:dyDescent="0.4">
      <c r="A35" t="str">
        <f>'CP6 - auction'!U47</f>
        <v>J1</v>
      </c>
      <c r="B35" t="b">
        <f ca="1">'CP6 - auction'!V47</f>
        <v>1</v>
      </c>
      <c r="C35">
        <f ca="1">'CP6 - auction'!W47</f>
        <v>6</v>
      </c>
      <c r="D35">
        <f>'CP6 - auction'!X47</f>
        <v>0</v>
      </c>
      <c r="E35">
        <f t="shared" ca="1" si="1"/>
        <v>0.35988340998816326</v>
      </c>
    </row>
    <row r="36" spans="1:5" x14ac:dyDescent="0.4">
      <c r="A36" t="str">
        <f>'CP6 - auction'!U27</f>
        <v>F1</v>
      </c>
      <c r="B36" t="b">
        <f ca="1">'CP6 - auction'!V27</f>
        <v>1</v>
      </c>
      <c r="C36">
        <f ca="1">'CP6 - auction'!W27</f>
        <v>6</v>
      </c>
      <c r="D36">
        <f>'CP6 - auction'!X27</f>
        <v>0</v>
      </c>
      <c r="E36">
        <f t="shared" ca="1" si="1"/>
        <v>0.80799753856369083</v>
      </c>
    </row>
    <row r="37" spans="1:5" x14ac:dyDescent="0.4">
      <c r="A37" t="str">
        <f>'CP6 - auction'!U37</f>
        <v>H1</v>
      </c>
      <c r="B37" t="b">
        <f ca="1">'CP6 - auction'!V37</f>
        <v>1</v>
      </c>
      <c r="C37">
        <f ca="1">'CP6 - auction'!W37</f>
        <v>6</v>
      </c>
      <c r="D37">
        <f>'CP6 - auction'!X37</f>
        <v>0</v>
      </c>
      <c r="E37">
        <f t="shared" ca="1" si="1"/>
        <v>0.76295430068849146</v>
      </c>
    </row>
    <row r="38" spans="1:5" x14ac:dyDescent="0.4">
      <c r="A38" t="str">
        <f>'CP6 - auction'!U8</f>
        <v>B2</v>
      </c>
      <c r="B38" t="b">
        <f ca="1">'CP6 - auction'!V8</f>
        <v>1</v>
      </c>
      <c r="C38">
        <f ca="1">'CP6 - auction'!W8</f>
        <v>7</v>
      </c>
      <c r="D38">
        <f>'CP6 - auction'!X8</f>
        <v>4</v>
      </c>
      <c r="E38">
        <f t="shared" ca="1" si="1"/>
        <v>0.98515070950226546</v>
      </c>
    </row>
    <row r="39" spans="1:5" x14ac:dyDescent="0.4">
      <c r="A39" t="str">
        <f>'CP6 - auction'!U18</f>
        <v>D2</v>
      </c>
      <c r="B39" t="b">
        <f ca="1">'CP6 - auction'!V18</f>
        <v>1</v>
      </c>
      <c r="C39">
        <f ca="1">'CP6 - auction'!W18</f>
        <v>7</v>
      </c>
      <c r="D39">
        <f>'CP6 - auction'!X18</f>
        <v>6</v>
      </c>
      <c r="E39">
        <f t="shared" ca="1" si="1"/>
        <v>0.16291986394034974</v>
      </c>
    </row>
    <row r="40" spans="1:5" x14ac:dyDescent="0.4">
      <c r="A40" t="str">
        <f>'CP6 - auction'!U38</f>
        <v>H2</v>
      </c>
      <c r="B40" t="b">
        <f ca="1">'CP6 - auction'!V38</f>
        <v>1</v>
      </c>
      <c r="C40">
        <f ca="1">'CP6 - auction'!W38</f>
        <v>7</v>
      </c>
      <c r="D40">
        <f>'CP6 - auction'!X38</f>
        <v>0</v>
      </c>
      <c r="E40">
        <f t="shared" ca="1" si="1"/>
        <v>0.42995405449341639</v>
      </c>
    </row>
    <row r="41" spans="1:5" x14ac:dyDescent="0.4">
      <c r="A41" t="str">
        <f>'CP6 - auction'!U28</f>
        <v>F2</v>
      </c>
      <c r="B41" t="b">
        <f ca="1">'CP6 - auction'!V28</f>
        <v>1</v>
      </c>
      <c r="C41">
        <f ca="1">'CP6 - auction'!W28</f>
        <v>7</v>
      </c>
      <c r="D41">
        <f>'CP6 - auction'!X28</f>
        <v>7</v>
      </c>
      <c r="E41">
        <f t="shared" ca="1" si="1"/>
        <v>0.16945018455545402</v>
      </c>
    </row>
    <row r="42" spans="1:5" x14ac:dyDescent="0.4">
      <c r="A42" t="str">
        <f>'CP6 - auction'!U48</f>
        <v>J2</v>
      </c>
      <c r="B42" t="b">
        <f ca="1">'CP6 - auction'!V48</f>
        <v>1</v>
      </c>
      <c r="C42">
        <f ca="1">'CP6 - auction'!W48</f>
        <v>7</v>
      </c>
      <c r="D42">
        <f>'CP6 - auction'!X48</f>
        <v>0</v>
      </c>
      <c r="E42">
        <f t="shared" ca="1" si="1"/>
        <v>0.54270501487539535</v>
      </c>
    </row>
    <row r="43" spans="1:5" x14ac:dyDescent="0.4">
      <c r="A43" t="str">
        <f>'CP6 - auction'!U58</f>
        <v>L2</v>
      </c>
      <c r="B43" t="b">
        <f ca="1">'CP6 - auction'!V58</f>
        <v>0</v>
      </c>
      <c r="C43">
        <f ca="1">'CP6 - auction'!W58</f>
        <v>0</v>
      </c>
      <c r="D43">
        <f>'CP6 - auction'!X58</f>
        <v>0</v>
      </c>
      <c r="E43">
        <f t="shared" ca="1" si="1"/>
        <v>0.96725201052630372</v>
      </c>
    </row>
    <row r="44" spans="1:5" x14ac:dyDescent="0.4">
      <c r="A44" t="str">
        <f>'CP6 - auction'!U19</f>
        <v>D3</v>
      </c>
      <c r="B44" t="b">
        <f ca="1">'CP6 - auction'!V19</f>
        <v>1</v>
      </c>
      <c r="C44">
        <f ca="1">'CP6 - auction'!W19</f>
        <v>8</v>
      </c>
      <c r="D44">
        <f>'CP6 - auction'!X19</f>
        <v>2</v>
      </c>
      <c r="E44">
        <f t="shared" ca="1" si="1"/>
        <v>0.6851308139634823</v>
      </c>
    </row>
    <row r="45" spans="1:5" x14ac:dyDescent="0.4">
      <c r="A45" t="str">
        <f>'CP6 - auction'!U59</f>
        <v>L3</v>
      </c>
      <c r="B45" t="b">
        <f ca="1">'CP6 - auction'!V59</f>
        <v>0</v>
      </c>
      <c r="C45">
        <f ca="1">'CP6 - auction'!W59</f>
        <v>0</v>
      </c>
      <c r="D45">
        <f>'CP6 - auction'!X59</f>
        <v>0</v>
      </c>
      <c r="E45">
        <f t="shared" ca="1" si="1"/>
        <v>0.19901662314180713</v>
      </c>
    </row>
    <row r="46" spans="1:5" x14ac:dyDescent="0.4">
      <c r="A46" t="str">
        <f>'CP6 - auction'!U39</f>
        <v>H3</v>
      </c>
      <c r="B46" t="b">
        <f ca="1">'CP6 - auction'!V39</f>
        <v>1</v>
      </c>
      <c r="C46">
        <f ca="1">'CP6 - auction'!W39</f>
        <v>8</v>
      </c>
      <c r="D46">
        <f>'CP6 - auction'!X39</f>
        <v>0</v>
      </c>
      <c r="E46">
        <f t="shared" ca="1" si="1"/>
        <v>0.47281081000289016</v>
      </c>
    </row>
    <row r="47" spans="1:5" x14ac:dyDescent="0.4">
      <c r="A47" t="str">
        <f>'CP6 - auction'!U29</f>
        <v>F3</v>
      </c>
      <c r="B47" t="b">
        <f ca="1">'CP6 - auction'!V29</f>
        <v>1</v>
      </c>
      <c r="C47">
        <f ca="1">'CP6 - auction'!W29</f>
        <v>8</v>
      </c>
      <c r="D47">
        <f>'CP6 - auction'!X29</f>
        <v>5</v>
      </c>
      <c r="E47">
        <f t="shared" ca="1" si="1"/>
        <v>0.49333028579457772</v>
      </c>
    </row>
    <row r="48" spans="1:5" x14ac:dyDescent="0.4">
      <c r="A48" t="str">
        <f>'CP6 - auction'!U49</f>
        <v>J3</v>
      </c>
      <c r="B48" t="b">
        <f ca="1">'CP6 - auction'!V49</f>
        <v>1</v>
      </c>
      <c r="C48">
        <f ca="1">'CP6 - auction'!W49</f>
        <v>8</v>
      </c>
      <c r="D48">
        <f>'CP6 - auction'!X49</f>
        <v>0</v>
      </c>
      <c r="E48">
        <f t="shared" ca="1" si="1"/>
        <v>0.25994046290410944</v>
      </c>
    </row>
    <row r="49" spans="1:5" x14ac:dyDescent="0.4">
      <c r="A49" t="str">
        <f>'CP6 - auction'!U9</f>
        <v>B3</v>
      </c>
      <c r="B49" t="b">
        <f ca="1">'CP6 - auction'!V9</f>
        <v>1</v>
      </c>
      <c r="C49">
        <f ca="1">'CP6 - auction'!W9</f>
        <v>8</v>
      </c>
      <c r="D49">
        <f>'CP6 - auction'!X9</f>
        <v>3</v>
      </c>
      <c r="E49">
        <f t="shared" ca="1" si="1"/>
        <v>0.97372624284789544</v>
      </c>
    </row>
    <row r="50" spans="1:5" x14ac:dyDescent="0.4">
      <c r="A50" t="str">
        <f>'CP6 - auction'!U40</f>
        <v>H4</v>
      </c>
      <c r="B50" t="b">
        <f ca="1">'CP6 - auction'!V40</f>
        <v>1</v>
      </c>
      <c r="C50">
        <f ca="1">'CP6 - auction'!W40</f>
        <v>9</v>
      </c>
      <c r="D50">
        <f>'CP6 - auction'!X40</f>
        <v>0</v>
      </c>
      <c r="E50">
        <f t="shared" ca="1" si="1"/>
        <v>0.86265415511003596</v>
      </c>
    </row>
    <row r="51" spans="1:5" x14ac:dyDescent="0.4">
      <c r="A51" t="str">
        <f>'CP6 - auction'!U60</f>
        <v>L4</v>
      </c>
      <c r="B51" t="b">
        <f ca="1">'CP6 - auction'!V60</f>
        <v>0</v>
      </c>
      <c r="C51">
        <f ca="1">'CP6 - auction'!W60</f>
        <v>0</v>
      </c>
      <c r="D51">
        <f>'CP6 - auction'!X60</f>
        <v>0</v>
      </c>
      <c r="E51">
        <f t="shared" ca="1" si="1"/>
        <v>0.52909233284181389</v>
      </c>
    </row>
    <row r="52" spans="1:5" x14ac:dyDescent="0.4">
      <c r="A52" t="str">
        <f>'CP6 - auction'!U30</f>
        <v>F4</v>
      </c>
      <c r="B52" t="b">
        <f ca="1">'CP6 - auction'!V30</f>
        <v>1</v>
      </c>
      <c r="C52">
        <f ca="1">'CP6 - auction'!W30</f>
        <v>9</v>
      </c>
      <c r="D52">
        <f>'CP6 - auction'!X30</f>
        <v>5</v>
      </c>
      <c r="E52">
        <f t="shared" ca="1" si="1"/>
        <v>0.90001840888202589</v>
      </c>
    </row>
    <row r="53" spans="1:5" x14ac:dyDescent="0.4">
      <c r="A53" t="str">
        <f>'CP6 - auction'!U20</f>
        <v>D4</v>
      </c>
      <c r="B53" t="b">
        <f ca="1">'CP6 - auction'!V20</f>
        <v>1</v>
      </c>
      <c r="C53">
        <f ca="1">'CP6 - auction'!W20</f>
        <v>9</v>
      </c>
      <c r="D53">
        <f>'CP6 - auction'!X20</f>
        <v>4</v>
      </c>
      <c r="E53">
        <f t="shared" ca="1" si="1"/>
        <v>0.30764835990610528</v>
      </c>
    </row>
    <row r="54" spans="1:5" x14ac:dyDescent="0.4">
      <c r="A54" t="str">
        <f>'CP6 - auction'!U50</f>
        <v>J4</v>
      </c>
      <c r="B54" t="b">
        <f ca="1">'CP6 - auction'!V50</f>
        <v>1</v>
      </c>
      <c r="C54">
        <f ca="1">'CP6 - auction'!W50</f>
        <v>9</v>
      </c>
      <c r="D54">
        <f>'CP6 - auction'!X50</f>
        <v>0</v>
      </c>
      <c r="E54">
        <f t="shared" ca="1" si="1"/>
        <v>0.83056886308393207</v>
      </c>
    </row>
    <row r="55" spans="1:5" x14ac:dyDescent="0.4">
      <c r="A55" t="str">
        <f>'CP6 - auction'!U10</f>
        <v>B4</v>
      </c>
      <c r="B55" t="b">
        <f ca="1">'CP6 - auction'!V10</f>
        <v>1</v>
      </c>
      <c r="C55">
        <f ca="1">'CP6 - auction'!W10</f>
        <v>9</v>
      </c>
      <c r="D55">
        <f>'CP6 - auction'!X10</f>
        <v>4</v>
      </c>
      <c r="E55">
        <f t="shared" ca="1" si="1"/>
        <v>0.73587505404071252</v>
      </c>
    </row>
    <row r="56" spans="1:5" x14ac:dyDescent="0.4">
      <c r="A56" t="str">
        <f>'CP6 - auction'!U31</f>
        <v>F5</v>
      </c>
      <c r="B56" t="b">
        <f ca="1">'CP6 - auction'!V31</f>
        <v>0</v>
      </c>
      <c r="C56">
        <f ca="1">'CP6 - auction'!W31</f>
        <v>0</v>
      </c>
      <c r="D56">
        <f>'CP6 - auction'!X31</f>
        <v>0</v>
      </c>
      <c r="E56">
        <f t="shared" ca="1" si="1"/>
        <v>6.0416219647263847E-2</v>
      </c>
    </row>
    <row r="57" spans="1:5" x14ac:dyDescent="0.4">
      <c r="A57" t="str">
        <f>'CP6 - auction'!U61</f>
        <v>L5</v>
      </c>
      <c r="B57" t="b">
        <f ca="1">'CP6 - auction'!V61</f>
        <v>0</v>
      </c>
      <c r="C57">
        <f ca="1">'CP6 - auction'!W61</f>
        <v>0</v>
      </c>
      <c r="D57">
        <f>'CP6 - auction'!X61</f>
        <v>0</v>
      </c>
      <c r="E57">
        <f t="shared" ca="1" si="1"/>
        <v>0.88338280647276868</v>
      </c>
    </row>
    <row r="58" spans="1:5" x14ac:dyDescent="0.4">
      <c r="A58" t="str">
        <f>'CP6 - auction'!U21</f>
        <v>D5</v>
      </c>
      <c r="B58" t="b">
        <f ca="1">'CP6 - auction'!V21</f>
        <v>0</v>
      </c>
      <c r="C58">
        <f ca="1">'CP6 - auction'!W21</f>
        <v>0</v>
      </c>
      <c r="D58">
        <f>'CP6 - auction'!X21</f>
        <v>0</v>
      </c>
      <c r="E58">
        <f t="shared" ca="1" si="1"/>
        <v>0.22348533650569091</v>
      </c>
    </row>
    <row r="59" spans="1:5" x14ac:dyDescent="0.4">
      <c r="A59" t="str">
        <f>'CP6 - auction'!U41</f>
        <v>H5</v>
      </c>
      <c r="B59" t="b">
        <f ca="1">'CP6 - auction'!V41</f>
        <v>0</v>
      </c>
      <c r="C59">
        <f ca="1">'CP6 - auction'!W41</f>
        <v>0</v>
      </c>
      <c r="D59">
        <f>'CP6 - auction'!X41</f>
        <v>0</v>
      </c>
      <c r="E59">
        <f t="shared" ca="1" si="1"/>
        <v>0.52875069794373508</v>
      </c>
    </row>
    <row r="60" spans="1:5" x14ac:dyDescent="0.4">
      <c r="A60" t="str">
        <f>'CP6 - auction'!U11</f>
        <v>B5</v>
      </c>
      <c r="B60" t="b">
        <f ca="1">'CP6 - auction'!V11</f>
        <v>0</v>
      </c>
      <c r="C60">
        <f ca="1">'CP6 - auction'!W11</f>
        <v>0</v>
      </c>
      <c r="D60">
        <f>'CP6 - auction'!X11</f>
        <v>0</v>
      </c>
      <c r="E60">
        <f t="shared" ca="1" si="1"/>
        <v>0.55682451001514277</v>
      </c>
    </row>
    <row r="61" spans="1:5" x14ac:dyDescent="0.4">
      <c r="A61" t="str">
        <f>'CP6 - auction'!U51</f>
        <v>J5</v>
      </c>
      <c r="B61" t="b">
        <f ca="1">'CP6 - auction'!V51</f>
        <v>0</v>
      </c>
      <c r="C61">
        <f ca="1">'CP6 - auction'!W51</f>
        <v>0</v>
      </c>
      <c r="D61">
        <f>'CP6 - auction'!X51</f>
        <v>0</v>
      </c>
      <c r="E61">
        <f t="shared" ca="1" si="1"/>
        <v>0.57684757587005664</v>
      </c>
    </row>
  </sheetData>
  <sortState xmlns:xlrd2="http://schemas.microsoft.com/office/spreadsheetml/2017/richdata2" ref="A2:F61">
    <sortCondition ref="D2:D61"/>
    <sortCondition ref="E2:E6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AgQuality</vt:lpstr>
      <vt:lpstr>CP1 - flat</vt:lpstr>
      <vt:lpstr>CP2 - border bonus</vt:lpstr>
      <vt:lpstr>CP3 - border bonus</vt:lpstr>
      <vt:lpstr>CP4 - corridor bonus</vt:lpstr>
      <vt:lpstr>CP5 - corridor bonus</vt:lpstr>
      <vt:lpstr>CP6 - auction</vt:lpstr>
      <vt:lpstr>Summary</vt:lpstr>
      <vt:lpstr>bid.ties</vt:lpstr>
    </vt:vector>
  </TitlesOfParts>
  <Company>sahan.org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Sahan Dissanayake</dc:creator>
  <cp:lastModifiedBy>Sahan</cp:lastModifiedBy>
  <dcterms:created xsi:type="dcterms:W3CDTF">2014-04-15T22:47:24Z</dcterms:created>
  <dcterms:modified xsi:type="dcterms:W3CDTF">2019-04-30T19:03:46Z</dcterms:modified>
</cp:coreProperties>
</file>